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put" sheetId="1" state="visible" r:id="rId2"/>
    <sheet name="Bots by High" sheetId="2" state="visible" r:id="rId3"/>
    <sheet name="Bots by Low" sheetId="3" state="visible" r:id="rId4"/>
    <sheet name="Bots by Climb" sheetId="4" state="visible" r:id="rId5"/>
    <sheet name="Prematch" sheetId="5" state="visible" r:id="rId6"/>
  </sheets>
  <definedNames>
    <definedName function="false" hidden="false" name="_1595" vbProcedure="false">Input!$A$2:$R$2</definedName>
    <definedName function="false" hidden="false" name="_2147" vbProcedure="false">Input!$A$17:$R$17</definedName>
    <definedName function="false" hidden="false" name="_2522" vbProcedure="false">Input!$A$32:$R$32</definedName>
    <definedName function="false" hidden="false" name="_2626" vbProcedure="false">Input!$A$77:$R$77</definedName>
    <definedName function="false" hidden="false" name="_2811" vbProcedure="false">Input!$A$47:$R$47</definedName>
    <definedName function="false" hidden="false" name="_2910" vbProcedure="false">Input!$A$62:$R$62</definedName>
    <definedName function="false" hidden="false" name="_2930" vbProcedure="false">Input!$A$92:$R$92</definedName>
    <definedName function="false" hidden="false" name="_3711" vbProcedure="false">Input!$A$107:$R$107</definedName>
    <definedName function="false" hidden="false" name="_3712" vbProcedure="false">Input!$A$122:$R$122</definedName>
    <definedName function="false" hidden="false" name="_3826" vbProcedure="false">Input!$A$137:$R$137</definedName>
    <definedName function="false" hidden="false" name="_3876" vbProcedure="false">Input!$A$152:$R$152</definedName>
    <definedName function="false" hidden="false" name="_4060" vbProcedure="false">Input!$A$167:$R$167</definedName>
    <definedName function="false" hidden="false" name="_4061" vbProcedure="false">Input!$A$182:$R$182</definedName>
    <definedName function="false" hidden="false" name="_4104" vbProcedure="false">Input!$A$197:$R$197</definedName>
    <definedName function="false" hidden="false" name="_4125" vbProcedure="false">Input!$A$212:$R$212</definedName>
    <definedName function="false" hidden="false" name="_4513" vbProcedure="false">Input!$A$227:$R$227</definedName>
    <definedName function="false" hidden="false" name="_4692" vbProcedure="false">Input!$A$242:$R$242</definedName>
    <definedName function="false" hidden="false" name="_4980" vbProcedure="false">Input!$A$257:$R$257</definedName>
    <definedName function="false" hidden="false" name="_5295" vbProcedure="false">Input!$A$272:$R$272</definedName>
    <definedName function="false" hidden="false" name="_5920" vbProcedure="false">Input!$A$287:$R$287</definedName>
    <definedName function="false" hidden="false" name="_6076" vbProcedure="false">Input!$A$302:$R$302</definedName>
    <definedName function="false" hidden="false" name="_7461" vbProcedure="false">Input!$A$317:$R$317</definedName>
    <definedName function="false" hidden="false" name="_8532" vbProcedure="false">Input!$A$332:$R$332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<sst xmlns="http://schemas.openxmlformats.org/spreadsheetml/2006/main" count="436" uniqueCount="84">
  <si>
    <t xml:space="preserve">The Dragons</t>
  </si>
  <si>
    <t xml:space="preserve">Match Count</t>
  </si>
  <si>
    <t xml:space="preserve">Average high</t>
  </si>
  <si>
    <t xml:space="preserve">Average low</t>
  </si>
  <si>
    <t xml:space="preserve">Average climb</t>
  </si>
  <si>
    <t xml:space="preserve">High(Auto)</t>
  </si>
  <si>
    <t xml:space="preserve">Low(Auto)</t>
  </si>
  <si>
    <t xml:space="preserve">High(Teleop)</t>
  </si>
  <si>
    <t xml:space="preserve">Low(Teleop)</t>
  </si>
  <si>
    <t xml:space="preserve">Low</t>
  </si>
  <si>
    <t xml:space="preserve">Mid</t>
  </si>
  <si>
    <t xml:space="preserve">High</t>
  </si>
  <si>
    <t xml:space="preserve">Trav</t>
  </si>
  <si>
    <t xml:space="preserve">Comments</t>
  </si>
  <si>
    <t xml:space="preserve">fast</t>
  </si>
  <si>
    <t xml:space="preserve">quite a few shots bounced out and it died halfway through</t>
  </si>
  <si>
    <t xml:space="preserve">Dead Bot/Stuck</t>
  </si>
  <si>
    <t xml:space="preserve">X</t>
  </si>
  <si>
    <t xml:space="preserve">CHUCK</t>
  </si>
  <si>
    <t xml:space="preserve">Royal Robotics</t>
  </si>
  <si>
    <t xml:space="preserve">got stuck on high rung</t>
  </si>
  <si>
    <t xml:space="preserve">trouble with keeping bot upright</t>
  </si>
  <si>
    <t xml:space="preserve">StormBots</t>
  </si>
  <si>
    <t xml:space="preserve">made all their shots</t>
  </si>
  <si>
    <t xml:space="preserve">Jack in the Bot</t>
  </si>
  <si>
    <t xml:space="preserve">Robo Sparks</t>
  </si>
  <si>
    <t xml:space="preserve">very slow shoots</t>
  </si>
  <si>
    <t xml:space="preserve">got in the way of teammates climb</t>
  </si>
  <si>
    <t xml:space="preserve">Sonic Squirrels</t>
  </si>
  <si>
    <t xml:space="preserve">good cycle, played a bit of defense</t>
  </si>
  <si>
    <t xml:space="preserve">Iron Mustang</t>
  </si>
  <si>
    <t xml:space="preserve">RoboCats</t>
  </si>
  <si>
    <t xml:space="preserve">SRF</t>
  </si>
  <si>
    <t xml:space="preserve">Mabton Lugnutz</t>
  </si>
  <si>
    <t xml:space="preserve">been playing offense</t>
  </si>
  <si>
    <t xml:space="preserve">played defense</t>
  </si>
  <si>
    <t xml:space="preserve">tippy</t>
  </si>
  <si>
    <t xml:space="preserve">Bearcat Robotics</t>
  </si>
  <si>
    <t xml:space="preserve">didn’t score at all</t>
  </si>
  <si>
    <t xml:space="preserve">Defense</t>
  </si>
  <si>
    <t xml:space="preserve">defense</t>
  </si>
  <si>
    <t xml:space="preserve">SciBorgs</t>
  </si>
  <si>
    <t xml:space="preserve">half match was dead</t>
  </si>
  <si>
    <t xml:space="preserve">Error-4104</t>
  </si>
  <si>
    <t xml:space="preserve">Defense bot</t>
  </si>
  <si>
    <t xml:space="preserve">can only play defense</t>
  </si>
  <si>
    <t xml:space="preserve">bot did nothing to attempt to climb</t>
  </si>
  <si>
    <t xml:space="preserve">no intake?</t>
  </si>
  <si>
    <t xml:space="preserve">Confidential</t>
  </si>
  <si>
    <t xml:space="preserve">wasn’t moving at one point</t>
  </si>
  <si>
    <t xml:space="preserve">was moving, stopped a lot during match</t>
  </si>
  <si>
    <t xml:space="preserve">Lots of power in shooter, occasionally ball just drops out of shooter</t>
  </si>
  <si>
    <t xml:space="preserve">Circuit Breakers</t>
  </si>
  <si>
    <t xml:space="preserve">consistent low shooter</t>
  </si>
  <si>
    <t xml:space="preserve">Metal Mallards</t>
  </si>
  <si>
    <t xml:space="preserve">despite not scoring or climbing it moves fast and smoothly</t>
  </si>
  <si>
    <t xml:space="preserve">good shooting just not fast</t>
  </si>
  <si>
    <t xml:space="preserve">Canine Crusaders</t>
  </si>
  <si>
    <t xml:space="preserve">weak shooter</t>
  </si>
  <si>
    <t xml:space="preserve">super slow</t>
  </si>
  <si>
    <t xml:space="preserve">Aldernating Current</t>
  </si>
  <si>
    <t xml:space="preserve">No intake</t>
  </si>
  <si>
    <t xml:space="preserve">they attempted to climb the entire time and fell and broke</t>
  </si>
  <si>
    <t xml:space="preserve">VIKotics</t>
  </si>
  <si>
    <t xml:space="preserve">problems picking up cargo</t>
  </si>
  <si>
    <t xml:space="preserve">just ran around and ran into other bots</t>
  </si>
  <si>
    <t xml:space="preserve">plays lots of defense</t>
  </si>
  <si>
    <t xml:space="preserve">Mustang Mechanica</t>
  </si>
  <si>
    <t xml:space="preserve">got ball stuck, couldn’t do anything</t>
  </si>
  <si>
    <t xml:space="preserve">looked confused about what it was supposed to do</t>
  </si>
  <si>
    <t xml:space="preserve">Defense bot?</t>
  </si>
  <si>
    <t xml:space="preserve">Sushi Squad</t>
  </si>
  <si>
    <t xml:space="preserve">fast shooter, made almost no shots, was defense</t>
  </si>
  <si>
    <t xml:space="preserve">played well, made most shots off balance</t>
  </si>
  <si>
    <t xml:space="preserve">made about 58%</t>
  </si>
  <si>
    <t xml:space="preserve">Classified</t>
  </si>
  <si>
    <t xml:space="preserve">can’t shoot</t>
  </si>
  <si>
    <t xml:space="preserve">started match dead</t>
  </si>
  <si>
    <t xml:space="preserve">awful defense, spins for some reason</t>
  </si>
  <si>
    <t xml:space="preserve">Null</t>
  </si>
  <si>
    <t xml:space="preserve">TEAM #</t>
  </si>
  <si>
    <t xml:space="preserve">HIGH</t>
  </si>
  <si>
    <t xml:space="preserve">LOW</t>
  </si>
  <si>
    <t xml:space="preserve">CLIMB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</si>
</sst>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sz val="11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BAF3A1"/>
        <bgColor rgb="FFD1F6C0"/>
      </patternFill>
    </fill>
    <fill>
      <patternFill patternType="solid">
        <fgColor rgb="FFD1F6C0"/>
        <bgColor rgb="FFBAF3A1"/>
      </patternFill>
    </fill>
    <fill>
      <patternFill patternType="solid">
        <fgColor rgb="FFFDF828"/>
        <bgColor rgb="FFFFFF00"/>
      </patternFill>
    </fill>
    <fill>
      <patternFill patternType="solid">
        <fgColor rgb="FFFCFC9C"/>
        <bgColor rgb="FFD1F6C0"/>
      </patternFill>
    </fill>
    <fill>
      <patternFill patternType="solid">
        <fgColor rgb="FFF5B349"/>
        <bgColor rgb="FFFEA95E"/>
      </patternFill>
    </fill>
    <fill>
      <patternFill patternType="solid">
        <fgColor rgb="FFF4DA88"/>
        <bgColor rgb="FFF9D1B9"/>
      </patternFill>
    </fill>
    <fill>
      <patternFill patternType="solid">
        <fgColor rgb="FF70BFF0"/>
        <bgColor rgb="FF4FC3F7"/>
      </patternFill>
    </fill>
    <fill>
      <patternFill patternType="solid">
        <fgColor rgb="FFC7E6F9"/>
        <bgColor rgb="FFCDEEFD"/>
      </patternFill>
    </fill>
    <fill>
      <patternFill patternType="solid">
        <fgColor rgb="FFFA671E"/>
        <bgColor rgb="FFFF817E"/>
      </patternFill>
    </fill>
    <fill>
      <patternFill patternType="solid">
        <fgColor rgb="FFF9D1B9"/>
        <bgColor rgb="FFFFCCCB"/>
      </patternFill>
    </fill>
    <fill>
      <patternFill patternType="solid">
        <fgColor rgb="FFFEA95E"/>
        <bgColor rgb="FFF5B349"/>
      </patternFill>
    </fill>
    <fill>
      <patternFill patternType="solid">
        <fgColor rgb="FFFF817E"/>
        <bgColor rgb="FFFF99CC"/>
      </patternFill>
    </fill>
    <fill>
      <patternFill patternType="solid">
        <fgColor rgb="FFFFCCCB"/>
        <bgColor rgb="FFF9D1B9"/>
      </patternFill>
    </fill>
    <fill>
      <patternFill patternType="solid">
        <fgColor rgb="FF4FC3F7"/>
        <bgColor rgb="FF70BFF0"/>
      </patternFill>
    </fill>
    <fill>
      <patternFill patternType="solid">
        <fgColor rgb="FFCDEEFD"/>
        <bgColor rgb="FFC7E6F9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DF828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AF3A1"/>
      <rgbColor rgb="FF808080"/>
      <rgbColor rgb="FF9999FF"/>
      <rgbColor rgb="FF993366"/>
      <rgbColor rgb="FFF4DA88"/>
      <rgbColor rgb="FFCDEEFD"/>
      <rgbColor rgb="FF660066"/>
      <rgbColor rgb="FFFF817E"/>
      <rgbColor rgb="FF0066CC"/>
      <rgbColor rgb="FFFFCCC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7E6F9"/>
      <rgbColor rgb="FFD1F6C0"/>
      <rgbColor rgb="FFFCFC9C"/>
      <rgbColor rgb="FF70BFF0"/>
      <rgbColor rgb="FFFF99CC"/>
      <rgbColor rgb="FFCC99FF"/>
      <rgbColor rgb="FFF9D1B9"/>
      <rgbColor rgb="FF3366FF"/>
      <rgbColor rgb="FF4FC3F7"/>
      <rgbColor rgb="FF99CC00"/>
      <rgbColor rgb="FFF5B349"/>
      <rgbColor rgb="FFFEA95E"/>
      <rgbColor rgb="FFFA671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R375"/>
  <sheetViews>
    <sheetView showFormulas="false" showGridLines="true" showRowColHeaders="true" showZeros="true" rightToLeft="false" tabSelected="true" showOutlineSymbols="true" defaultGridColor="true" view="normal" topLeftCell="A118" colorId="64" zoomScale="100" zoomScaleNormal="100" zoomScalePageLayoutView="100" workbookViewId="0">
      <selection pane="topLeft" activeCell="L144" activeCellId="0" sqref="L144"/>
    </sheetView>
  </sheetViews>
  <sheetFormatPr defaultColWidth="8.55078125" defaultRowHeight="14.25" zeroHeight="false" outlineLevelRow="0" outlineLevelCol="0"/>
  <cols>
    <col collapsed="false" customWidth="true" hidden="false" outlineLevel="0" max="2" min="2" style="0" width="13.22"/>
    <col collapsed="false" customWidth="true" hidden="false" outlineLevel="0" max="3" min="3" style="0" width="9.11"/>
    <col collapsed="false" customWidth="true" hidden="false" outlineLevel="0" max="4" min="4" style="0" width="15.34"/>
    <col collapsed="false" customWidth="true" hidden="false" outlineLevel="0" max="16" min="16" style="0" width="13.44"/>
    <col collapsed="false" customWidth="true" hidden="false" outlineLevel="0" max="17" min="17" style="0" width="15"/>
    <col collapsed="false" customWidth="true" hidden="false" outlineLevel="0" max="18" min="18" style="0" width="13.44"/>
    <col collapsed="false" customWidth="true" hidden="false" outlineLevel="0" max="19" min="19" style="0" width="12.22"/>
  </cols>
  <sheetData>
    <row r="2" customFormat="false" ht="15" hidden="false" customHeight="false" outlineLevel="0" collapsed="false">
      <c r="A2" s="1" t="n">
        <v>1595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0" t="n">
        <f aca="false">AVERAGE(E4:N4,E6:N6)</f>
        <v>3.64285714285714</v>
      </c>
      <c r="Q2" s="0" t="n">
        <f aca="false">AVERAGE(E5:N5,E7:N7)</f>
        <v>0</v>
      </c>
      <c r="R2" s="0" t="n">
        <f aca="false">AVERAGE(E8:N11)</f>
        <v>2</v>
      </c>
    </row>
    <row r="3" customFormat="false" ht="15" hidden="false" customHeight="false" outlineLevel="0" collapsed="false">
      <c r="A3" s="2"/>
      <c r="B3" s="1" t="s">
        <v>0</v>
      </c>
      <c r="C3" s="1"/>
      <c r="D3" s="1" t="s">
        <v>1</v>
      </c>
      <c r="E3" s="3" t="n">
        <v>1</v>
      </c>
      <c r="F3" s="3" t="n">
        <v>2</v>
      </c>
      <c r="G3" s="3" t="n">
        <v>3</v>
      </c>
      <c r="H3" s="3" t="n">
        <v>4</v>
      </c>
      <c r="I3" s="3" t="n">
        <v>5</v>
      </c>
      <c r="J3" s="3" t="n">
        <v>6</v>
      </c>
      <c r="K3" s="3" t="n">
        <v>7</v>
      </c>
      <c r="L3" s="3" t="n">
        <v>8</v>
      </c>
      <c r="M3" s="3" t="n">
        <v>9</v>
      </c>
      <c r="N3" s="3" t="n">
        <v>10</v>
      </c>
      <c r="O3" s="1"/>
      <c r="P3" s="0" t="s">
        <v>2</v>
      </c>
      <c r="Q3" s="0" t="s">
        <v>3</v>
      </c>
      <c r="R3" s="0" t="s">
        <v>4</v>
      </c>
    </row>
    <row r="4" customFormat="false" ht="15" hidden="false" customHeight="false" outlineLevel="0" collapsed="false">
      <c r="A4" s="1"/>
      <c r="B4" s="1"/>
      <c r="C4" s="1"/>
      <c r="D4" s="4" t="s">
        <v>5</v>
      </c>
      <c r="E4" s="5" t="n">
        <v>0</v>
      </c>
      <c r="F4" s="5" t="n">
        <v>0</v>
      </c>
      <c r="G4" s="5" t="n">
        <v>1</v>
      </c>
      <c r="H4" s="5" t="n">
        <v>1</v>
      </c>
      <c r="I4" s="5" t="n">
        <v>1</v>
      </c>
      <c r="J4" s="5" t="n">
        <v>1</v>
      </c>
      <c r="K4" s="5" t="n">
        <v>1</v>
      </c>
      <c r="L4" s="5"/>
      <c r="M4" s="5"/>
      <c r="N4" s="5"/>
      <c r="O4" s="1"/>
    </row>
    <row r="5" customFormat="false" ht="15" hidden="false" customHeight="false" outlineLevel="0" collapsed="false">
      <c r="A5" s="1"/>
      <c r="B5" s="1"/>
      <c r="C5" s="1"/>
      <c r="D5" s="4" t="s">
        <v>6</v>
      </c>
      <c r="E5" s="5" t="n">
        <v>0</v>
      </c>
      <c r="F5" s="5" t="n">
        <v>0</v>
      </c>
      <c r="G5" s="5" t="n">
        <v>0</v>
      </c>
      <c r="H5" s="5" t="n">
        <v>0</v>
      </c>
      <c r="I5" s="5" t="n">
        <v>0</v>
      </c>
      <c r="J5" s="5" t="n">
        <v>0</v>
      </c>
      <c r="K5" s="5" t="n">
        <v>0</v>
      </c>
      <c r="L5" s="5"/>
      <c r="M5" s="5"/>
      <c r="N5" s="5"/>
      <c r="O5" s="1"/>
    </row>
    <row r="6" customFormat="false" ht="15" hidden="false" customHeight="false" outlineLevel="0" collapsed="false">
      <c r="A6" s="1"/>
      <c r="B6" s="1"/>
      <c r="C6" s="1"/>
      <c r="D6" s="6" t="s">
        <v>7</v>
      </c>
      <c r="E6" s="7" t="n">
        <v>7</v>
      </c>
      <c r="F6" s="7" t="n">
        <v>7</v>
      </c>
      <c r="G6" s="7" t="n">
        <v>2</v>
      </c>
      <c r="H6" s="7" t="n">
        <v>4</v>
      </c>
      <c r="I6" s="7" t="n">
        <v>11</v>
      </c>
      <c r="J6" s="7" t="n">
        <v>8</v>
      </c>
      <c r="K6" s="7" t="n">
        <v>7</v>
      </c>
      <c r="L6" s="7"/>
      <c r="M6" s="7"/>
      <c r="N6" s="7"/>
      <c r="O6" s="1"/>
    </row>
    <row r="7" customFormat="false" ht="15" hidden="false" customHeight="false" outlineLevel="0" collapsed="false">
      <c r="A7" s="1"/>
      <c r="B7" s="1"/>
      <c r="C7" s="1"/>
      <c r="D7" s="6" t="s">
        <v>8</v>
      </c>
      <c r="E7" s="7" t="n">
        <v>0</v>
      </c>
      <c r="F7" s="7" t="n">
        <v>0</v>
      </c>
      <c r="G7" s="7" t="n">
        <v>0</v>
      </c>
      <c r="H7" s="7" t="n">
        <v>0</v>
      </c>
      <c r="I7" s="7" t="n">
        <v>0</v>
      </c>
      <c r="J7" s="7" t="n">
        <v>0</v>
      </c>
      <c r="K7" s="7" t="n">
        <v>0</v>
      </c>
      <c r="L7" s="7"/>
      <c r="M7" s="7"/>
      <c r="N7" s="7"/>
      <c r="O7" s="1"/>
    </row>
    <row r="8" customFormat="false" ht="15" hidden="false" customHeight="false" outlineLevel="0" collapsed="false">
      <c r="A8" s="1"/>
      <c r="B8" s="1"/>
      <c r="C8" s="1"/>
      <c r="D8" s="8" t="s">
        <v>9</v>
      </c>
      <c r="E8" s="9"/>
      <c r="F8" s="9"/>
      <c r="G8" s="9"/>
      <c r="H8" s="9"/>
      <c r="I8" s="9"/>
      <c r="J8" s="9"/>
      <c r="K8" s="9" t="n">
        <v>1</v>
      </c>
      <c r="L8" s="9"/>
      <c r="M8" s="9"/>
      <c r="N8" s="9"/>
      <c r="O8" s="1"/>
    </row>
    <row r="9" customFormat="false" ht="15" hidden="false" customHeight="false" outlineLevel="0" collapsed="false">
      <c r="A9" s="1"/>
      <c r="B9" s="1"/>
      <c r="C9" s="1"/>
      <c r="D9" s="8" t="s">
        <v>10</v>
      </c>
      <c r="E9" s="9" t="n">
        <v>2</v>
      </c>
      <c r="F9" s="9"/>
      <c r="G9" s="9" t="n">
        <v>2</v>
      </c>
      <c r="H9" s="9"/>
      <c r="I9" s="9" t="n">
        <v>2</v>
      </c>
      <c r="J9" s="9" t="n">
        <v>2</v>
      </c>
      <c r="K9" s="9"/>
      <c r="L9" s="9"/>
      <c r="M9" s="9"/>
      <c r="N9" s="9"/>
      <c r="O9" s="1"/>
    </row>
    <row r="10" customFormat="false" ht="15" hidden="false" customHeight="false" outlineLevel="0" collapsed="false">
      <c r="A10" s="1"/>
      <c r="B10" s="1"/>
      <c r="C10" s="1"/>
      <c r="D10" s="8" t="s">
        <v>11</v>
      </c>
      <c r="E10" s="9"/>
      <c r="F10" s="9" t="n">
        <v>3</v>
      </c>
      <c r="G10" s="9"/>
      <c r="H10" s="9"/>
      <c r="I10" s="9"/>
      <c r="J10" s="9"/>
      <c r="K10" s="9"/>
      <c r="L10" s="9"/>
      <c r="M10" s="9"/>
      <c r="N10" s="9"/>
      <c r="O10" s="1"/>
    </row>
    <row r="11" customFormat="false" ht="15" hidden="false" customHeight="false" outlineLevel="0" collapsed="false">
      <c r="A11" s="1"/>
      <c r="B11" s="1"/>
      <c r="C11" s="1"/>
      <c r="D11" s="8" t="s">
        <v>12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1"/>
    </row>
    <row r="12" customFormat="false" ht="30.75" hidden="false" customHeight="true" outlineLevel="0" collapsed="false">
      <c r="A12" s="1"/>
      <c r="B12" s="1"/>
      <c r="C12" s="1"/>
      <c r="D12" s="10" t="s">
        <v>13</v>
      </c>
      <c r="E12" s="11" t="s">
        <v>14</v>
      </c>
      <c r="F12" s="11"/>
      <c r="G12" s="11"/>
      <c r="H12" s="11" t="s">
        <v>15</v>
      </c>
      <c r="I12" s="11"/>
      <c r="J12" s="11"/>
      <c r="K12" s="11"/>
      <c r="L12" s="11"/>
      <c r="M12" s="11"/>
      <c r="N12" s="11"/>
      <c r="O12" s="1"/>
    </row>
    <row r="13" customFormat="false" ht="15" hidden="false" customHeight="false" outlineLevel="0" collapsed="false">
      <c r="A13" s="1"/>
      <c r="B13" s="1"/>
      <c r="C13" s="1"/>
      <c r="D13" s="12" t="s">
        <v>16</v>
      </c>
      <c r="E13" s="13"/>
      <c r="F13" s="1"/>
      <c r="G13" s="1"/>
      <c r="H13" s="1" t="s">
        <v>17</v>
      </c>
      <c r="I13" s="1"/>
      <c r="J13" s="1"/>
      <c r="K13" s="1"/>
      <c r="L13" s="1"/>
      <c r="M13" s="1"/>
      <c r="N13" s="1"/>
      <c r="O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customFormat="false" ht="15" hidden="false" customHeight="false" outlineLevel="0" collapsed="false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customFormat="false" ht="15" hidden="false" customHeight="false" outlineLevel="0" collapsed="false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customFormat="false" ht="15" hidden="false" customHeight="false" outlineLevel="0" collapsed="false">
      <c r="A17" s="1" t="n">
        <v>2147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0" t="n">
        <f aca="false">AVERAGE(E19:N19,E21:N21)</f>
        <v>3.5625</v>
      </c>
      <c r="Q17" s="0" t="n">
        <f aca="false">AVERAGE(E20:N20,E22:N22)</f>
        <v>0.0625</v>
      </c>
      <c r="R17" s="0" t="n">
        <f aca="false">AVERAGE(E23:N26)</f>
        <v>2.5</v>
      </c>
    </row>
    <row r="18" customFormat="false" ht="15" hidden="false" customHeight="false" outlineLevel="0" collapsed="false">
      <c r="A18" s="2"/>
      <c r="B18" s="1" t="s">
        <v>18</v>
      </c>
      <c r="C18" s="1"/>
      <c r="D18" s="1" t="s">
        <v>1</v>
      </c>
      <c r="E18" s="3" t="n">
        <v>1</v>
      </c>
      <c r="F18" s="3" t="n">
        <v>2</v>
      </c>
      <c r="G18" s="3" t="n">
        <v>3</v>
      </c>
      <c r="H18" s="3" t="n">
        <v>4</v>
      </c>
      <c r="I18" s="3" t="n">
        <v>5</v>
      </c>
      <c r="J18" s="3" t="n">
        <v>6</v>
      </c>
      <c r="K18" s="3" t="n">
        <v>7</v>
      </c>
      <c r="L18" s="3" t="n">
        <v>8</v>
      </c>
      <c r="M18" s="3" t="n">
        <v>9</v>
      </c>
      <c r="N18" s="3" t="n">
        <v>10</v>
      </c>
      <c r="O18" s="1"/>
      <c r="P18" s="0" t="s">
        <v>2</v>
      </c>
      <c r="Q18" s="0" t="s">
        <v>3</v>
      </c>
      <c r="R18" s="0" t="s">
        <v>4</v>
      </c>
    </row>
    <row r="19" customFormat="false" ht="15" hidden="false" customHeight="false" outlineLevel="0" collapsed="false">
      <c r="A19" s="1"/>
      <c r="B19" s="1"/>
      <c r="C19" s="1"/>
      <c r="D19" s="4" t="s">
        <v>5</v>
      </c>
      <c r="E19" s="5" t="n">
        <v>1</v>
      </c>
      <c r="F19" s="5" t="n">
        <v>2</v>
      </c>
      <c r="G19" s="5" t="n">
        <v>1</v>
      </c>
      <c r="H19" s="5" t="n">
        <v>0</v>
      </c>
      <c r="I19" s="5" t="n">
        <v>2</v>
      </c>
      <c r="J19" s="5" t="n">
        <v>2</v>
      </c>
      <c r="K19" s="5" t="n">
        <v>2</v>
      </c>
      <c r="L19" s="5" t="n">
        <v>2</v>
      </c>
      <c r="M19" s="5"/>
      <c r="N19" s="5"/>
      <c r="O19" s="1"/>
    </row>
    <row r="20" customFormat="false" ht="15" hidden="false" customHeight="false" outlineLevel="0" collapsed="false">
      <c r="A20" s="1"/>
      <c r="B20" s="1"/>
      <c r="C20" s="1"/>
      <c r="D20" s="4" t="s">
        <v>6</v>
      </c>
      <c r="E20" s="5" t="n">
        <v>0</v>
      </c>
      <c r="F20" s="5" t="n">
        <v>0</v>
      </c>
      <c r="G20" s="5" t="n">
        <v>0</v>
      </c>
      <c r="H20" s="5" t="n">
        <v>0</v>
      </c>
      <c r="I20" s="5" t="n">
        <v>0</v>
      </c>
      <c r="J20" s="5" t="n">
        <v>1</v>
      </c>
      <c r="K20" s="5" t="n">
        <v>0</v>
      </c>
      <c r="L20" s="5" t="n">
        <v>0</v>
      </c>
      <c r="M20" s="5"/>
      <c r="N20" s="5"/>
      <c r="O20" s="1"/>
    </row>
    <row r="21" customFormat="false" ht="15" hidden="false" customHeight="false" outlineLevel="0" collapsed="false">
      <c r="A21" s="1"/>
      <c r="B21" s="1"/>
      <c r="C21" s="1"/>
      <c r="D21" s="6" t="s">
        <v>7</v>
      </c>
      <c r="E21" s="7" t="n">
        <v>13</v>
      </c>
      <c r="F21" s="7" t="n">
        <v>3</v>
      </c>
      <c r="G21" s="7" t="n">
        <v>0</v>
      </c>
      <c r="H21" s="7" t="n">
        <v>0</v>
      </c>
      <c r="I21" s="7" t="n">
        <v>7</v>
      </c>
      <c r="J21" s="7" t="n">
        <v>11</v>
      </c>
      <c r="K21" s="7" t="n">
        <v>8</v>
      </c>
      <c r="L21" s="7" t="n">
        <v>3</v>
      </c>
      <c r="M21" s="7"/>
      <c r="N21" s="7"/>
      <c r="O21" s="1"/>
    </row>
    <row r="22" customFormat="false" ht="15" hidden="false" customHeight="false" outlineLevel="0" collapsed="false">
      <c r="A22" s="1"/>
      <c r="B22" s="1"/>
      <c r="C22" s="1"/>
      <c r="D22" s="6" t="s">
        <v>8</v>
      </c>
      <c r="E22" s="7" t="n">
        <v>0</v>
      </c>
      <c r="F22" s="7" t="n">
        <v>0</v>
      </c>
      <c r="G22" s="7" t="n">
        <v>0</v>
      </c>
      <c r="H22" s="7" t="n">
        <v>0</v>
      </c>
      <c r="I22" s="7" t="n">
        <v>0</v>
      </c>
      <c r="J22" s="7" t="n">
        <v>0</v>
      </c>
      <c r="K22" s="7" t="n">
        <v>0</v>
      </c>
      <c r="L22" s="7" t="n">
        <v>0</v>
      </c>
      <c r="M22" s="7"/>
      <c r="N22" s="7"/>
      <c r="O22" s="1"/>
    </row>
    <row r="23" customFormat="false" ht="15" hidden="false" customHeight="false" outlineLevel="0" collapsed="false">
      <c r="A23" s="1"/>
      <c r="B23" s="1"/>
      <c r="C23" s="1"/>
      <c r="D23" s="8" t="s">
        <v>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1"/>
    </row>
    <row r="24" customFormat="false" ht="15" hidden="false" customHeight="false" outlineLevel="0" collapsed="false">
      <c r="A24" s="1"/>
      <c r="B24" s="1"/>
      <c r="C24" s="1"/>
      <c r="D24" s="8" t="s">
        <v>10</v>
      </c>
      <c r="E24" s="9" t="n">
        <v>2</v>
      </c>
      <c r="F24" s="9" t="n">
        <v>2</v>
      </c>
      <c r="G24" s="9"/>
      <c r="H24" s="9"/>
      <c r="I24" s="9" t="n">
        <v>2</v>
      </c>
      <c r="J24" s="9"/>
      <c r="K24" s="9"/>
      <c r="L24" s="9"/>
      <c r="M24" s="9"/>
      <c r="N24" s="9"/>
      <c r="O24" s="1"/>
    </row>
    <row r="25" customFormat="false" ht="15" hidden="false" customHeight="false" outlineLevel="0" collapsed="false">
      <c r="A25" s="1"/>
      <c r="B25" s="1"/>
      <c r="C25" s="1"/>
      <c r="D25" s="8" t="s">
        <v>11</v>
      </c>
      <c r="E25" s="9"/>
      <c r="F25" s="9"/>
      <c r="G25" s="9"/>
      <c r="H25" s="9" t="n">
        <v>3</v>
      </c>
      <c r="I25" s="9"/>
      <c r="J25" s="9" t="n">
        <v>3</v>
      </c>
      <c r="K25" s="9" t="n">
        <v>3</v>
      </c>
      <c r="L25" s="9"/>
      <c r="M25" s="9"/>
      <c r="N25" s="9"/>
      <c r="O25" s="1"/>
    </row>
    <row r="26" customFormat="false" ht="15" hidden="false" customHeight="false" outlineLevel="0" collapsed="false">
      <c r="A26" s="1"/>
      <c r="B26" s="1"/>
      <c r="C26" s="1"/>
      <c r="D26" s="8" t="s">
        <v>12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1"/>
    </row>
    <row r="27" customFormat="false" ht="15" hidden="false" customHeight="false" outlineLevel="0" collapsed="false">
      <c r="A27" s="1"/>
      <c r="B27" s="1"/>
      <c r="C27" s="1"/>
      <c r="D27" s="10" t="s">
        <v>13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"/>
    </row>
    <row r="28" customFormat="false" ht="15" hidden="false" customHeight="false" outlineLevel="0" collapsed="false">
      <c r="A28" s="1"/>
      <c r="B28" s="1"/>
      <c r="C28" s="1"/>
      <c r="D28" s="12" t="s">
        <v>16</v>
      </c>
      <c r="E28" s="13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customFormat="false" ht="15" hidden="false" customHeight="fals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customFormat="false" ht="15" hidden="false" customHeight="false" outlineLevel="0" collapsed="false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customFormat="false" ht="15" hidden="false" customHeight="false" outlineLevel="0" collapsed="false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customFormat="false" ht="15" hidden="false" customHeight="false" outlineLevel="0" collapsed="false">
      <c r="A32" s="1" t="n">
        <v>2522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0" t="n">
        <f aca="false">AVERAGE(E34:N34,E36:N36)</f>
        <v>2.75</v>
      </c>
      <c r="Q32" s="0" t="n">
        <f aca="false">AVERAGE(E35:N35,E37:N37)</f>
        <v>0</v>
      </c>
      <c r="R32" s="0" t="n">
        <f aca="false">AVERAGE(E38:N41)</f>
        <v>3.71428571428571</v>
      </c>
    </row>
    <row r="33" customFormat="false" ht="15" hidden="false" customHeight="false" outlineLevel="0" collapsed="false">
      <c r="A33" s="2"/>
      <c r="B33" s="1" t="s">
        <v>19</v>
      </c>
      <c r="C33" s="1"/>
      <c r="D33" s="1" t="s">
        <v>1</v>
      </c>
      <c r="E33" s="3" t="n">
        <v>1</v>
      </c>
      <c r="F33" s="3" t="n">
        <v>2</v>
      </c>
      <c r="G33" s="3" t="n">
        <v>3</v>
      </c>
      <c r="H33" s="3" t="n">
        <v>4</v>
      </c>
      <c r="I33" s="3" t="n">
        <v>5</v>
      </c>
      <c r="J33" s="3" t="n">
        <v>6</v>
      </c>
      <c r="K33" s="3" t="n">
        <v>7</v>
      </c>
      <c r="L33" s="3" t="n">
        <v>8</v>
      </c>
      <c r="M33" s="3" t="n">
        <v>9</v>
      </c>
      <c r="N33" s="3" t="n">
        <v>10</v>
      </c>
      <c r="O33" s="1"/>
      <c r="P33" s="0" t="s">
        <v>2</v>
      </c>
      <c r="Q33" s="0" t="s">
        <v>3</v>
      </c>
      <c r="R33" s="0" t="s">
        <v>4</v>
      </c>
    </row>
    <row r="34" customFormat="false" ht="15" hidden="false" customHeight="false" outlineLevel="0" collapsed="false">
      <c r="A34" s="1"/>
      <c r="B34" s="1"/>
      <c r="C34" s="1"/>
      <c r="D34" s="4" t="s">
        <v>5</v>
      </c>
      <c r="E34" s="5" t="n">
        <v>2</v>
      </c>
      <c r="F34" s="5" t="n">
        <v>1</v>
      </c>
      <c r="G34" s="5" t="n">
        <v>1</v>
      </c>
      <c r="H34" s="5" t="n">
        <v>0</v>
      </c>
      <c r="I34" s="5" t="n">
        <v>0</v>
      </c>
      <c r="J34" s="5" t="n">
        <v>2</v>
      </c>
      <c r="K34" s="5" t="n">
        <v>0</v>
      </c>
      <c r="L34" s="5" t="n">
        <v>0</v>
      </c>
      <c r="M34" s="5"/>
      <c r="N34" s="5"/>
      <c r="O34" s="1"/>
    </row>
    <row r="35" customFormat="false" ht="15" hidden="false" customHeight="false" outlineLevel="0" collapsed="false">
      <c r="A35" s="1"/>
      <c r="B35" s="1"/>
      <c r="C35" s="1"/>
      <c r="D35" s="4" t="s">
        <v>6</v>
      </c>
      <c r="E35" s="5" t="n">
        <v>0</v>
      </c>
      <c r="F35" s="5" t="n">
        <v>0</v>
      </c>
      <c r="G35" s="5" t="n">
        <v>0</v>
      </c>
      <c r="H35" s="5" t="n">
        <v>0</v>
      </c>
      <c r="I35" s="5" t="n">
        <v>0</v>
      </c>
      <c r="J35" s="5" t="n">
        <v>0</v>
      </c>
      <c r="K35" s="5" t="n">
        <v>0</v>
      </c>
      <c r="L35" s="5" t="n">
        <v>0</v>
      </c>
      <c r="M35" s="5"/>
      <c r="N35" s="5"/>
      <c r="O35" s="1"/>
    </row>
    <row r="36" customFormat="false" ht="15" hidden="false" customHeight="false" outlineLevel="0" collapsed="false">
      <c r="A36" s="1"/>
      <c r="B36" s="1"/>
      <c r="C36" s="1"/>
      <c r="D36" s="6" t="s">
        <v>7</v>
      </c>
      <c r="E36" s="7" t="n">
        <v>4</v>
      </c>
      <c r="F36" s="7" t="n">
        <v>4</v>
      </c>
      <c r="G36" s="7" t="n">
        <v>5</v>
      </c>
      <c r="H36" s="7" t="n">
        <v>4</v>
      </c>
      <c r="I36" s="7" t="n">
        <v>5</v>
      </c>
      <c r="J36" s="7" t="n">
        <v>5</v>
      </c>
      <c r="K36" s="7" t="n">
        <v>5</v>
      </c>
      <c r="L36" s="7" t="n">
        <v>6</v>
      </c>
      <c r="M36" s="7"/>
      <c r="N36" s="7"/>
      <c r="O36" s="1"/>
    </row>
    <row r="37" customFormat="false" ht="15" hidden="false" customHeight="false" outlineLevel="0" collapsed="false">
      <c r="A37" s="1"/>
      <c r="B37" s="1"/>
      <c r="C37" s="1"/>
      <c r="D37" s="6" t="s">
        <v>8</v>
      </c>
      <c r="E37" s="7" t="n">
        <v>0</v>
      </c>
      <c r="F37" s="7" t="n">
        <v>0</v>
      </c>
      <c r="G37" s="7" t="n">
        <v>0</v>
      </c>
      <c r="H37" s="7" t="n">
        <v>0</v>
      </c>
      <c r="I37" s="7" t="n">
        <v>0</v>
      </c>
      <c r="J37" s="7" t="n">
        <v>0</v>
      </c>
      <c r="K37" s="7" t="n">
        <v>0</v>
      </c>
      <c r="L37" s="7" t="n">
        <v>0</v>
      </c>
      <c r="M37" s="7"/>
      <c r="N37" s="7"/>
      <c r="O37" s="1"/>
    </row>
    <row r="38" customFormat="false" ht="15" hidden="false" customHeight="false" outlineLevel="0" collapsed="false">
      <c r="A38" s="1"/>
      <c r="B38" s="1"/>
      <c r="C38" s="1"/>
      <c r="D38" s="8" t="s">
        <v>9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1"/>
    </row>
    <row r="39" customFormat="false" ht="15" hidden="false" customHeight="false" outlineLevel="0" collapsed="false">
      <c r="A39" s="1"/>
      <c r="B39" s="1"/>
      <c r="C39" s="1"/>
      <c r="D39" s="8" t="s">
        <v>10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1"/>
    </row>
    <row r="40" customFormat="false" ht="15" hidden="false" customHeight="false" outlineLevel="0" collapsed="false">
      <c r="A40" s="1"/>
      <c r="B40" s="1"/>
      <c r="C40" s="1"/>
      <c r="D40" s="8" t="s">
        <v>11</v>
      </c>
      <c r="E40" s="9"/>
      <c r="F40" s="9" t="n">
        <v>3</v>
      </c>
      <c r="G40" s="9" t="n">
        <v>3</v>
      </c>
      <c r="H40" s="9"/>
      <c r="I40" s="9"/>
      <c r="J40" s="9"/>
      <c r="K40" s="9"/>
      <c r="L40" s="9"/>
      <c r="M40" s="9"/>
      <c r="N40" s="9"/>
      <c r="O40" s="1"/>
    </row>
    <row r="41" customFormat="false" ht="15" hidden="false" customHeight="false" outlineLevel="0" collapsed="false">
      <c r="A41" s="1"/>
      <c r="B41" s="1"/>
      <c r="C41" s="1"/>
      <c r="D41" s="8" t="s">
        <v>12</v>
      </c>
      <c r="E41" s="9" t="n">
        <v>4</v>
      </c>
      <c r="F41" s="9"/>
      <c r="G41" s="9"/>
      <c r="H41" s="9" t="n">
        <v>4</v>
      </c>
      <c r="I41" s="9" t="n">
        <v>4</v>
      </c>
      <c r="J41" s="9" t="n">
        <v>4</v>
      </c>
      <c r="K41" s="9" t="n">
        <v>4</v>
      </c>
      <c r="L41" s="9"/>
      <c r="M41" s="9"/>
      <c r="N41" s="9"/>
      <c r="O41" s="1"/>
    </row>
    <row r="42" customFormat="false" ht="15" hidden="false" customHeight="false" outlineLevel="0" collapsed="false">
      <c r="A42" s="1"/>
      <c r="B42" s="1"/>
      <c r="C42" s="1"/>
      <c r="D42" s="10" t="s">
        <v>13</v>
      </c>
      <c r="E42" s="11"/>
      <c r="F42" s="11"/>
      <c r="G42" s="11" t="s">
        <v>20</v>
      </c>
      <c r="H42" s="11"/>
      <c r="I42" s="11"/>
      <c r="J42" s="11"/>
      <c r="K42" s="11"/>
      <c r="L42" s="11" t="s">
        <v>21</v>
      </c>
      <c r="M42" s="11"/>
      <c r="N42" s="11"/>
      <c r="O42" s="1"/>
    </row>
    <row r="43" customFormat="false" ht="15" hidden="false" customHeight="false" outlineLevel="0" collapsed="false">
      <c r="A43" s="1"/>
      <c r="B43" s="1"/>
      <c r="C43" s="1"/>
      <c r="D43" s="12" t="s">
        <v>16</v>
      </c>
      <c r="E43" s="13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customFormat="false" ht="15" hidden="false" customHeight="fals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customFormat="false" ht="15" hidden="false" customHeight="false" outlineLevel="0" collapsed="fals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customFormat="false" ht="15" hidden="false" customHeight="false" outlineLevel="0" collapsed="false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customFormat="false" ht="15" hidden="false" customHeight="false" outlineLevel="0" collapsed="false">
      <c r="A47" s="1" t="n">
        <v>2811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0" t="n">
        <f aca="false">AVERAGE(E49:N49,E51:N51)</f>
        <v>3.9375</v>
      </c>
      <c r="Q47" s="0" t="n">
        <f aca="false">AVERAGE(E50:N50,E52:N52)</f>
        <v>0</v>
      </c>
      <c r="R47" s="0" t="n">
        <f aca="false">AVERAGE(E53:N56)</f>
        <v>2</v>
      </c>
    </row>
    <row r="48" customFormat="false" ht="15" hidden="false" customHeight="false" outlineLevel="0" collapsed="false">
      <c r="A48" s="2"/>
      <c r="B48" s="1" t="s">
        <v>22</v>
      </c>
      <c r="C48" s="1"/>
      <c r="D48" s="1" t="s">
        <v>1</v>
      </c>
      <c r="E48" s="3" t="n">
        <v>1</v>
      </c>
      <c r="F48" s="3" t="n">
        <v>2</v>
      </c>
      <c r="G48" s="3" t="n">
        <v>3</v>
      </c>
      <c r="H48" s="3" t="n">
        <v>4</v>
      </c>
      <c r="I48" s="3" t="n">
        <v>5</v>
      </c>
      <c r="J48" s="3" t="n">
        <v>6</v>
      </c>
      <c r="K48" s="3" t="n">
        <v>7</v>
      </c>
      <c r="L48" s="3" t="n">
        <v>8</v>
      </c>
      <c r="M48" s="3" t="n">
        <v>9</v>
      </c>
      <c r="N48" s="3" t="n">
        <v>10</v>
      </c>
      <c r="O48" s="1"/>
      <c r="P48" s="0" t="s">
        <v>2</v>
      </c>
      <c r="Q48" s="0" t="s">
        <v>3</v>
      </c>
      <c r="R48" s="0" t="s">
        <v>4</v>
      </c>
    </row>
    <row r="49" customFormat="false" ht="15" hidden="false" customHeight="false" outlineLevel="0" collapsed="false">
      <c r="A49" s="1"/>
      <c r="B49" s="1"/>
      <c r="C49" s="1"/>
      <c r="D49" s="4" t="s">
        <v>5</v>
      </c>
      <c r="E49" s="5" t="n">
        <v>2</v>
      </c>
      <c r="F49" s="5" t="n">
        <v>2</v>
      </c>
      <c r="G49" s="5" t="n">
        <v>1</v>
      </c>
      <c r="H49" s="5" t="n">
        <v>1</v>
      </c>
      <c r="I49" s="5" t="n">
        <v>0</v>
      </c>
      <c r="J49" s="5" t="n">
        <v>2</v>
      </c>
      <c r="K49" s="5" t="n">
        <v>6</v>
      </c>
      <c r="L49" s="5" t="n">
        <v>2</v>
      </c>
      <c r="M49" s="5"/>
      <c r="N49" s="5"/>
      <c r="O49" s="1"/>
    </row>
    <row r="50" customFormat="false" ht="15" hidden="false" customHeight="false" outlineLevel="0" collapsed="false">
      <c r="A50" s="1"/>
      <c r="B50" s="1"/>
      <c r="C50" s="1"/>
      <c r="D50" s="4" t="s">
        <v>6</v>
      </c>
      <c r="E50" s="5" t="n">
        <v>0</v>
      </c>
      <c r="F50" s="5" t="n">
        <v>0</v>
      </c>
      <c r="G50" s="5" t="n">
        <v>0</v>
      </c>
      <c r="H50" s="5" t="n">
        <v>0</v>
      </c>
      <c r="I50" s="5" t="n">
        <v>0</v>
      </c>
      <c r="J50" s="5" t="n">
        <v>0</v>
      </c>
      <c r="K50" s="5" t="n">
        <v>0</v>
      </c>
      <c r="L50" s="5" t="n">
        <v>0</v>
      </c>
      <c r="M50" s="5"/>
      <c r="N50" s="5"/>
      <c r="O50" s="1"/>
    </row>
    <row r="51" customFormat="false" ht="15" hidden="false" customHeight="false" outlineLevel="0" collapsed="false">
      <c r="A51" s="1"/>
      <c r="B51" s="1"/>
      <c r="C51" s="1"/>
      <c r="D51" s="6" t="s">
        <v>7</v>
      </c>
      <c r="E51" s="7" t="n">
        <v>6</v>
      </c>
      <c r="F51" s="7" t="n">
        <v>8</v>
      </c>
      <c r="G51" s="7" t="n">
        <v>9</v>
      </c>
      <c r="H51" s="7" t="n">
        <v>10</v>
      </c>
      <c r="I51" s="7" t="n">
        <v>7</v>
      </c>
      <c r="J51" s="7" t="n">
        <v>7</v>
      </c>
      <c r="K51" s="7" t="n">
        <v>0</v>
      </c>
      <c r="L51" s="7" t="n">
        <v>0</v>
      </c>
      <c r="M51" s="7"/>
      <c r="N51" s="7"/>
      <c r="O51" s="1"/>
    </row>
    <row r="52" customFormat="false" ht="15" hidden="false" customHeight="false" outlineLevel="0" collapsed="false">
      <c r="A52" s="1"/>
      <c r="B52" s="1"/>
      <c r="C52" s="1"/>
      <c r="D52" s="6" t="s">
        <v>8</v>
      </c>
      <c r="E52" s="7" t="n">
        <v>0</v>
      </c>
      <c r="F52" s="7" t="n">
        <v>0</v>
      </c>
      <c r="G52" s="7" t="n">
        <v>0</v>
      </c>
      <c r="H52" s="7" t="n">
        <v>0</v>
      </c>
      <c r="I52" s="7" t="n">
        <v>0</v>
      </c>
      <c r="J52" s="7" t="n">
        <v>0</v>
      </c>
      <c r="K52" s="7" t="n">
        <v>0</v>
      </c>
      <c r="L52" s="7" t="n">
        <v>0</v>
      </c>
      <c r="M52" s="7"/>
      <c r="N52" s="7"/>
      <c r="O52" s="1"/>
    </row>
    <row r="53" customFormat="false" ht="15" hidden="false" customHeight="false" outlineLevel="0" collapsed="false">
      <c r="A53" s="1"/>
      <c r="B53" s="1"/>
      <c r="C53" s="1"/>
      <c r="D53" s="8" t="s">
        <v>9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"/>
    </row>
    <row r="54" customFormat="false" ht="15" hidden="false" customHeight="false" outlineLevel="0" collapsed="false">
      <c r="A54" s="1"/>
      <c r="B54" s="1"/>
      <c r="C54" s="1"/>
      <c r="D54" s="8" t="s">
        <v>10</v>
      </c>
      <c r="E54" s="9" t="n">
        <v>2</v>
      </c>
      <c r="F54" s="9" t="n">
        <v>2</v>
      </c>
      <c r="G54" s="9" t="n">
        <v>2</v>
      </c>
      <c r="H54" s="9"/>
      <c r="I54" s="9" t="n">
        <v>2</v>
      </c>
      <c r="J54" s="9"/>
      <c r="K54" s="9" t="n">
        <v>2</v>
      </c>
      <c r="L54" s="9"/>
      <c r="M54" s="9"/>
      <c r="N54" s="9"/>
      <c r="O54" s="1"/>
    </row>
    <row r="55" customFormat="false" ht="15" hidden="false" customHeight="false" outlineLevel="0" collapsed="false">
      <c r="A55" s="1"/>
      <c r="B55" s="1"/>
      <c r="C55" s="1"/>
      <c r="D55" s="8" t="s">
        <v>11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1"/>
    </row>
    <row r="56" customFormat="false" ht="15" hidden="false" customHeight="false" outlineLevel="0" collapsed="false">
      <c r="A56" s="1"/>
      <c r="B56" s="1"/>
      <c r="C56" s="1"/>
      <c r="D56" s="8" t="s">
        <v>12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"/>
    </row>
    <row r="57" customFormat="false" ht="15" hidden="false" customHeight="false" outlineLevel="0" collapsed="false">
      <c r="A57" s="1"/>
      <c r="B57" s="1"/>
      <c r="C57" s="1"/>
      <c r="D57" s="10" t="s">
        <v>13</v>
      </c>
      <c r="E57" s="11"/>
      <c r="F57" s="11"/>
      <c r="G57" s="11"/>
      <c r="H57" s="11" t="s">
        <v>23</v>
      </c>
      <c r="I57" s="11"/>
      <c r="J57" s="11"/>
      <c r="K57" s="11"/>
      <c r="L57" s="11"/>
      <c r="M57" s="11"/>
      <c r="N57" s="11"/>
      <c r="O57" s="1"/>
    </row>
    <row r="58" customFormat="false" ht="15" hidden="false" customHeight="false" outlineLevel="0" collapsed="false">
      <c r="A58" s="1"/>
      <c r="B58" s="1"/>
      <c r="C58" s="1"/>
      <c r="D58" s="12" t="s">
        <v>16</v>
      </c>
      <c r="E58" s="13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customFormat="false" ht="15" hidden="false" customHeight="fals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customFormat="false" ht="15" hidden="false" customHeight="false" outlineLevel="0" collapsed="fals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customFormat="false" ht="15" hidden="false" customHeight="false" outlineLevel="0" collapsed="false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customFormat="false" ht="15" hidden="false" customHeight="false" outlineLevel="0" collapsed="false">
      <c r="A62" s="1" t="n">
        <v>2910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0" t="n">
        <f aca="false">AVERAGE(E64:N64,E66:N66)</f>
        <v>9.3125</v>
      </c>
      <c r="Q62" s="0" t="n">
        <f aca="false">AVERAGE(E65:N65,E67:N67)</f>
        <v>0</v>
      </c>
      <c r="R62" s="0" t="n">
        <f aca="false">AVERAGE(E68:N71)</f>
        <v>3.75</v>
      </c>
    </row>
    <row r="63" customFormat="false" ht="15" hidden="false" customHeight="false" outlineLevel="0" collapsed="false">
      <c r="A63" s="2"/>
      <c r="B63" s="1" t="s">
        <v>24</v>
      </c>
      <c r="C63" s="1"/>
      <c r="D63" s="1" t="s">
        <v>1</v>
      </c>
      <c r="E63" s="3" t="n">
        <v>1</v>
      </c>
      <c r="F63" s="3" t="n">
        <v>2</v>
      </c>
      <c r="G63" s="3" t="n">
        <v>3</v>
      </c>
      <c r="H63" s="3" t="n">
        <v>4</v>
      </c>
      <c r="I63" s="3" t="n">
        <v>5</v>
      </c>
      <c r="J63" s="3" t="n">
        <v>6</v>
      </c>
      <c r="K63" s="3" t="n">
        <v>7</v>
      </c>
      <c r="L63" s="3" t="n">
        <v>8</v>
      </c>
      <c r="M63" s="3" t="n">
        <v>9</v>
      </c>
      <c r="N63" s="3" t="n">
        <v>10</v>
      </c>
      <c r="O63" s="1"/>
      <c r="P63" s="0" t="s">
        <v>2</v>
      </c>
      <c r="Q63" s="0" t="s">
        <v>3</v>
      </c>
      <c r="R63" s="0" t="s">
        <v>4</v>
      </c>
    </row>
    <row r="64" customFormat="false" ht="15" hidden="false" customHeight="false" outlineLevel="0" collapsed="false">
      <c r="A64" s="1"/>
      <c r="B64" s="1"/>
      <c r="C64" s="1"/>
      <c r="D64" s="4" t="s">
        <v>5</v>
      </c>
      <c r="E64" s="5" t="n">
        <v>2</v>
      </c>
      <c r="F64" s="5" t="n">
        <v>3</v>
      </c>
      <c r="G64" s="5" t="n">
        <v>3</v>
      </c>
      <c r="H64" s="5" t="n">
        <v>4</v>
      </c>
      <c r="I64" s="5" t="n">
        <v>5</v>
      </c>
      <c r="J64" s="5" t="n">
        <v>5</v>
      </c>
      <c r="K64" s="5" t="n">
        <v>3</v>
      </c>
      <c r="L64" s="5" t="n">
        <v>3</v>
      </c>
      <c r="M64" s="5"/>
      <c r="N64" s="5"/>
      <c r="O64" s="1"/>
    </row>
    <row r="65" customFormat="false" ht="15" hidden="false" customHeight="false" outlineLevel="0" collapsed="false">
      <c r="A65" s="1"/>
      <c r="B65" s="1"/>
      <c r="C65" s="1"/>
      <c r="D65" s="4" t="s">
        <v>6</v>
      </c>
      <c r="E65" s="5" t="n">
        <v>0</v>
      </c>
      <c r="F65" s="5" t="n">
        <v>0</v>
      </c>
      <c r="G65" s="5" t="n">
        <v>0</v>
      </c>
      <c r="H65" s="5" t="n">
        <v>0</v>
      </c>
      <c r="I65" s="5" t="n">
        <v>0</v>
      </c>
      <c r="J65" s="5" t="n">
        <v>0</v>
      </c>
      <c r="K65" s="5" t="n">
        <v>0</v>
      </c>
      <c r="L65" s="5" t="n">
        <v>0</v>
      </c>
      <c r="M65" s="5"/>
      <c r="N65" s="5"/>
      <c r="O65" s="1"/>
    </row>
    <row r="66" customFormat="false" ht="15" hidden="false" customHeight="false" outlineLevel="0" collapsed="false">
      <c r="A66" s="1"/>
      <c r="B66" s="1"/>
      <c r="C66" s="1"/>
      <c r="D66" s="6" t="s">
        <v>7</v>
      </c>
      <c r="E66" s="7" t="n">
        <v>10</v>
      </c>
      <c r="F66" s="7" t="n">
        <v>17</v>
      </c>
      <c r="G66" s="7" t="n">
        <v>19</v>
      </c>
      <c r="H66" s="7" t="n">
        <v>13</v>
      </c>
      <c r="I66" s="7" t="n">
        <v>12</v>
      </c>
      <c r="J66" s="7" t="n">
        <v>18</v>
      </c>
      <c r="K66" s="7" t="n">
        <v>18</v>
      </c>
      <c r="L66" s="7" t="n">
        <v>14</v>
      </c>
      <c r="M66" s="7"/>
      <c r="N66" s="7"/>
      <c r="O66" s="1"/>
    </row>
    <row r="67" customFormat="false" ht="15" hidden="false" customHeight="false" outlineLevel="0" collapsed="false">
      <c r="A67" s="1"/>
      <c r="B67" s="1"/>
      <c r="C67" s="1"/>
      <c r="D67" s="6" t="s">
        <v>8</v>
      </c>
      <c r="E67" s="7" t="n">
        <v>0</v>
      </c>
      <c r="F67" s="7" t="n">
        <v>0</v>
      </c>
      <c r="G67" s="7" t="n">
        <v>0</v>
      </c>
      <c r="H67" s="7" t="n">
        <v>0</v>
      </c>
      <c r="I67" s="7" t="n">
        <v>0</v>
      </c>
      <c r="J67" s="7" t="n">
        <v>0</v>
      </c>
      <c r="K67" s="7" t="n">
        <v>0</v>
      </c>
      <c r="L67" s="7" t="n">
        <v>0</v>
      </c>
      <c r="M67" s="7"/>
      <c r="N67" s="7"/>
      <c r="O67" s="1"/>
    </row>
    <row r="68" customFormat="false" ht="15" hidden="false" customHeight="false" outlineLevel="0" collapsed="false">
      <c r="A68" s="1"/>
      <c r="B68" s="1"/>
      <c r="C68" s="1"/>
      <c r="D68" s="8" t="s">
        <v>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"/>
    </row>
    <row r="69" customFormat="false" ht="15" hidden="false" customHeight="false" outlineLevel="0" collapsed="false">
      <c r="A69" s="1"/>
      <c r="B69" s="1"/>
      <c r="C69" s="1"/>
      <c r="D69" s="8" t="s">
        <v>10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"/>
    </row>
    <row r="70" customFormat="false" ht="15" hidden="false" customHeight="false" outlineLevel="0" collapsed="false">
      <c r="A70" s="1"/>
      <c r="B70" s="1"/>
      <c r="C70" s="1"/>
      <c r="D70" s="8" t="s">
        <v>11</v>
      </c>
      <c r="E70" s="9"/>
      <c r="F70" s="9" t="n">
        <v>3</v>
      </c>
      <c r="G70" s="9"/>
      <c r="H70" s="9"/>
      <c r="I70" s="9"/>
      <c r="J70" s="9"/>
      <c r="K70" s="9"/>
      <c r="L70" s="9"/>
      <c r="M70" s="9"/>
      <c r="N70" s="9"/>
      <c r="O70" s="1"/>
    </row>
    <row r="71" customFormat="false" ht="15" hidden="false" customHeight="false" outlineLevel="0" collapsed="false">
      <c r="A71" s="1"/>
      <c r="B71" s="1"/>
      <c r="C71" s="1"/>
      <c r="D71" s="8" t="s">
        <v>12</v>
      </c>
      <c r="E71" s="9" t="n">
        <v>4</v>
      </c>
      <c r="F71" s="9"/>
      <c r="G71" s="9"/>
      <c r="H71" s="9" t="n">
        <v>4</v>
      </c>
      <c r="I71" s="9"/>
      <c r="J71" s="9"/>
      <c r="K71" s="9"/>
      <c r="L71" s="9" t="n">
        <v>4</v>
      </c>
      <c r="M71" s="9"/>
      <c r="N71" s="9"/>
      <c r="O71" s="1"/>
    </row>
    <row r="72" customFormat="false" ht="15" hidden="false" customHeight="false" outlineLevel="0" collapsed="false">
      <c r="A72" s="1"/>
      <c r="B72" s="1"/>
      <c r="C72" s="1"/>
      <c r="D72" s="10" t="s">
        <v>13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"/>
    </row>
    <row r="73" customFormat="false" ht="15" hidden="false" customHeight="false" outlineLevel="0" collapsed="false">
      <c r="A73" s="1"/>
      <c r="B73" s="1"/>
      <c r="C73" s="1"/>
      <c r="D73" s="12" t="s">
        <v>16</v>
      </c>
      <c r="E73" s="13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customFormat="false" ht="15" hidden="false" customHeight="fals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customFormat="false" ht="15" hidden="false" customHeight="false" outlineLevel="0" collapsed="false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customFormat="false" ht="15" hidden="false" customHeight="false" outlineLevel="0" collapsed="false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customFormat="false" ht="15" hidden="false" customHeight="false" outlineLevel="0" collapsed="false">
      <c r="A77" s="1" t="n">
        <v>2626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0" t="n">
        <f aca="false">AVERAGE(E81:N81, E79:N79)</f>
        <v>0.0625</v>
      </c>
      <c r="Q77" s="0" t="n">
        <f aca="false">AVERAGE(E82:N82,E80:N80)</f>
        <v>2.25</v>
      </c>
      <c r="R77" s="0" t="n">
        <f aca="false">AVERAGE(E83:N86)</f>
        <v>2</v>
      </c>
    </row>
    <row r="78" customFormat="false" ht="15" hidden="false" customHeight="false" outlineLevel="0" collapsed="false">
      <c r="A78" s="2"/>
      <c r="B78" s="1" t="s">
        <v>25</v>
      </c>
      <c r="C78" s="1"/>
      <c r="D78" s="1" t="s">
        <v>1</v>
      </c>
      <c r="E78" s="3" t="n">
        <v>1</v>
      </c>
      <c r="F78" s="3" t="n">
        <v>2</v>
      </c>
      <c r="G78" s="3" t="n">
        <v>3</v>
      </c>
      <c r="H78" s="3" t="n">
        <v>4</v>
      </c>
      <c r="I78" s="3" t="n">
        <v>5</v>
      </c>
      <c r="J78" s="3" t="n">
        <v>6</v>
      </c>
      <c r="K78" s="3" t="n">
        <v>7</v>
      </c>
      <c r="L78" s="3" t="n">
        <v>8</v>
      </c>
      <c r="M78" s="3" t="n">
        <v>9</v>
      </c>
      <c r="N78" s="3" t="n">
        <v>10</v>
      </c>
      <c r="O78" s="1"/>
      <c r="P78" s="0" t="s">
        <v>2</v>
      </c>
      <c r="Q78" s="0" t="s">
        <v>3</v>
      </c>
      <c r="R78" s="0" t="s">
        <v>4</v>
      </c>
    </row>
    <row r="79" customFormat="false" ht="15" hidden="false" customHeight="false" outlineLevel="0" collapsed="false">
      <c r="A79" s="1"/>
      <c r="B79" s="1"/>
      <c r="C79" s="1"/>
      <c r="D79" s="4" t="s">
        <v>5</v>
      </c>
      <c r="E79" s="5" t="n">
        <v>0</v>
      </c>
      <c r="F79" s="5" t="n">
        <v>0</v>
      </c>
      <c r="G79" s="5" t="n">
        <v>1</v>
      </c>
      <c r="H79" s="5" t="n">
        <v>0</v>
      </c>
      <c r="I79" s="5" t="n">
        <v>0</v>
      </c>
      <c r="J79" s="5" t="n">
        <v>0</v>
      </c>
      <c r="K79" s="5" t="n">
        <v>0</v>
      </c>
      <c r="L79" s="5" t="n">
        <v>0</v>
      </c>
      <c r="M79" s="5"/>
      <c r="N79" s="5"/>
      <c r="O79" s="1"/>
    </row>
    <row r="80" customFormat="false" ht="15" hidden="false" customHeight="false" outlineLevel="0" collapsed="false">
      <c r="A80" s="1"/>
      <c r="B80" s="1"/>
      <c r="C80" s="1"/>
      <c r="D80" s="4" t="s">
        <v>6</v>
      </c>
      <c r="E80" s="5" t="n">
        <v>0</v>
      </c>
      <c r="F80" s="5" t="n">
        <v>0</v>
      </c>
      <c r="G80" s="5" t="n">
        <v>0</v>
      </c>
      <c r="H80" s="5" t="n">
        <v>0</v>
      </c>
      <c r="I80" s="5" t="n">
        <v>1</v>
      </c>
      <c r="J80" s="5" t="n">
        <v>1</v>
      </c>
      <c r="K80" s="5" t="n">
        <v>0</v>
      </c>
      <c r="L80" s="5" t="n">
        <v>0</v>
      </c>
      <c r="M80" s="5"/>
      <c r="N80" s="5"/>
      <c r="O80" s="1"/>
    </row>
    <row r="81" customFormat="false" ht="15" hidden="false" customHeight="false" outlineLevel="0" collapsed="false">
      <c r="A81" s="1"/>
      <c r="B81" s="1"/>
      <c r="C81" s="1"/>
      <c r="D81" s="6" t="s">
        <v>7</v>
      </c>
      <c r="E81" s="7" t="n">
        <v>0</v>
      </c>
      <c r="F81" s="7" t="n">
        <v>0</v>
      </c>
      <c r="G81" s="7" t="n">
        <v>0</v>
      </c>
      <c r="H81" s="7" t="n">
        <v>0</v>
      </c>
      <c r="I81" s="7" t="n">
        <v>0</v>
      </c>
      <c r="J81" s="7" t="n">
        <v>0</v>
      </c>
      <c r="K81" s="7" t="n">
        <v>0</v>
      </c>
      <c r="L81" s="7" t="n">
        <v>0</v>
      </c>
      <c r="M81" s="7"/>
      <c r="N81" s="7"/>
      <c r="O81" s="1"/>
    </row>
    <row r="82" customFormat="false" ht="15" hidden="false" customHeight="false" outlineLevel="0" collapsed="false">
      <c r="A82" s="1"/>
      <c r="B82" s="1"/>
      <c r="C82" s="1"/>
      <c r="D82" s="6" t="s">
        <v>8</v>
      </c>
      <c r="E82" s="7" t="n">
        <v>4</v>
      </c>
      <c r="F82" s="7" t="n">
        <v>9</v>
      </c>
      <c r="G82" s="7" t="n">
        <v>1</v>
      </c>
      <c r="H82" s="7" t="n">
        <v>7</v>
      </c>
      <c r="I82" s="7" t="n">
        <v>2</v>
      </c>
      <c r="J82" s="7" t="n">
        <v>7</v>
      </c>
      <c r="K82" s="7" t="n">
        <v>4</v>
      </c>
      <c r="L82" s="7" t="n">
        <v>0</v>
      </c>
      <c r="M82" s="7"/>
      <c r="N82" s="7"/>
      <c r="O82" s="1"/>
    </row>
    <row r="83" customFormat="false" ht="15" hidden="false" customHeight="false" outlineLevel="0" collapsed="false">
      <c r="A83" s="1"/>
      <c r="B83" s="1"/>
      <c r="C83" s="1"/>
      <c r="D83" s="8" t="s">
        <v>9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1"/>
    </row>
    <row r="84" customFormat="false" ht="15" hidden="false" customHeight="false" outlineLevel="0" collapsed="false">
      <c r="A84" s="1"/>
      <c r="B84" s="1"/>
      <c r="C84" s="1"/>
      <c r="D84" s="8" t="s">
        <v>10</v>
      </c>
      <c r="E84" s="9"/>
      <c r="F84" s="9" t="n">
        <v>2</v>
      </c>
      <c r="G84" s="9"/>
      <c r="H84" s="9"/>
      <c r="I84" s="9" t="n">
        <v>2</v>
      </c>
      <c r="J84" s="9" t="n">
        <v>2</v>
      </c>
      <c r="K84" s="9" t="n">
        <v>2</v>
      </c>
      <c r="L84" s="9" t="n">
        <v>2</v>
      </c>
      <c r="M84" s="9"/>
      <c r="N84" s="9"/>
      <c r="O84" s="1"/>
    </row>
    <row r="85" customFormat="false" ht="15" hidden="false" customHeight="false" outlineLevel="0" collapsed="false">
      <c r="A85" s="1"/>
      <c r="B85" s="1"/>
      <c r="C85" s="1"/>
      <c r="D85" s="8" t="s">
        <v>11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1"/>
    </row>
    <row r="86" customFormat="false" ht="15" hidden="false" customHeight="false" outlineLevel="0" collapsed="false">
      <c r="A86" s="1"/>
      <c r="B86" s="1"/>
      <c r="C86" s="1"/>
      <c r="D86" s="8" t="s">
        <v>12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1"/>
    </row>
    <row r="87" customFormat="false" ht="15" hidden="false" customHeight="false" outlineLevel="0" collapsed="false">
      <c r="A87" s="1"/>
      <c r="B87" s="1"/>
      <c r="C87" s="1"/>
      <c r="D87" s="10" t="s">
        <v>13</v>
      </c>
      <c r="E87" s="11"/>
      <c r="F87" s="11"/>
      <c r="G87" s="11" t="s">
        <v>26</v>
      </c>
      <c r="H87" s="11"/>
      <c r="I87" s="11"/>
      <c r="J87" s="11"/>
      <c r="K87" s="11" t="s">
        <v>27</v>
      </c>
      <c r="L87" s="11"/>
      <c r="M87" s="11"/>
      <c r="N87" s="11"/>
      <c r="O87" s="1"/>
    </row>
    <row r="88" customFormat="false" ht="15" hidden="false" customHeight="false" outlineLevel="0" collapsed="false">
      <c r="A88" s="1"/>
      <c r="B88" s="1"/>
      <c r="C88" s="1"/>
      <c r="D88" s="12" t="s">
        <v>16</v>
      </c>
      <c r="E88" s="13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customFormat="false" ht="15" hidden="false" customHeight="fals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customFormat="false" ht="15" hidden="false" customHeight="false" outlineLevel="0" collapsed="false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customFormat="false" ht="15" hidden="false" customHeight="false" outlineLevel="0" collapsed="false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customFormat="false" ht="15" hidden="false" customHeight="false" outlineLevel="0" collapsed="false">
      <c r="A92" s="1" t="n">
        <v>2930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0" t="n">
        <f aca="false">AVERAGE(E96:N96, E94:N94)</f>
        <v>4.1875</v>
      </c>
      <c r="Q92" s="0" t="n">
        <f aca="false">AVERAGE(E97:N97,E95:N95)</f>
        <v>0</v>
      </c>
      <c r="R92" s="0" t="n">
        <f aca="false">AVERAGE(E98:N101)</f>
        <v>3.5</v>
      </c>
    </row>
    <row r="93" customFormat="false" ht="15" hidden="false" customHeight="false" outlineLevel="0" collapsed="false">
      <c r="A93" s="2"/>
      <c r="B93" s="1" t="s">
        <v>28</v>
      </c>
      <c r="C93" s="1"/>
      <c r="D93" s="1" t="s">
        <v>1</v>
      </c>
      <c r="E93" s="3" t="n">
        <v>1</v>
      </c>
      <c r="F93" s="3" t="n">
        <v>2</v>
      </c>
      <c r="G93" s="3" t="n">
        <v>3</v>
      </c>
      <c r="H93" s="3" t="n">
        <v>4</v>
      </c>
      <c r="I93" s="3" t="n">
        <v>5</v>
      </c>
      <c r="J93" s="3" t="n">
        <v>6</v>
      </c>
      <c r="K93" s="3" t="n">
        <v>7</v>
      </c>
      <c r="L93" s="3" t="n">
        <v>8</v>
      </c>
      <c r="M93" s="3" t="n">
        <v>9</v>
      </c>
      <c r="N93" s="3" t="n">
        <v>10</v>
      </c>
      <c r="O93" s="1"/>
      <c r="P93" s="0" t="s">
        <v>2</v>
      </c>
      <c r="Q93" s="0" t="s">
        <v>3</v>
      </c>
      <c r="R93" s="0" t="s">
        <v>4</v>
      </c>
    </row>
    <row r="94" customFormat="false" ht="15" hidden="false" customHeight="false" outlineLevel="0" collapsed="false">
      <c r="A94" s="1"/>
      <c r="B94" s="1"/>
      <c r="C94" s="1"/>
      <c r="D94" s="4" t="s">
        <v>5</v>
      </c>
      <c r="E94" s="5" t="n">
        <v>2</v>
      </c>
      <c r="F94" s="5" t="n">
        <v>0</v>
      </c>
      <c r="G94" s="5" t="n">
        <v>2</v>
      </c>
      <c r="H94" s="5" t="n">
        <v>0</v>
      </c>
      <c r="I94" s="5" t="n">
        <v>0</v>
      </c>
      <c r="J94" s="5" t="n">
        <v>1</v>
      </c>
      <c r="K94" s="5" t="n">
        <v>2</v>
      </c>
      <c r="L94" s="5" t="n">
        <v>2</v>
      </c>
      <c r="M94" s="5"/>
      <c r="N94" s="5"/>
      <c r="O94" s="1"/>
    </row>
    <row r="95" customFormat="false" ht="15" hidden="false" customHeight="false" outlineLevel="0" collapsed="false">
      <c r="A95" s="1"/>
      <c r="B95" s="1"/>
      <c r="C95" s="1"/>
      <c r="D95" s="4" t="s">
        <v>6</v>
      </c>
      <c r="E95" s="5" t="n">
        <v>0</v>
      </c>
      <c r="F95" s="5" t="n">
        <v>0</v>
      </c>
      <c r="G95" s="5" t="n">
        <v>0</v>
      </c>
      <c r="H95" s="5" t="n">
        <v>0</v>
      </c>
      <c r="I95" s="5" t="n">
        <v>0</v>
      </c>
      <c r="J95" s="5" t="n">
        <v>0</v>
      </c>
      <c r="K95" s="5" t="n">
        <v>0</v>
      </c>
      <c r="L95" s="5" t="n">
        <v>0</v>
      </c>
      <c r="M95" s="5"/>
      <c r="N95" s="5"/>
      <c r="O95" s="1"/>
    </row>
    <row r="96" customFormat="false" ht="15" hidden="false" customHeight="false" outlineLevel="0" collapsed="false">
      <c r="A96" s="1"/>
      <c r="B96" s="1"/>
      <c r="C96" s="1"/>
      <c r="D96" s="6" t="s">
        <v>7</v>
      </c>
      <c r="E96" s="7" t="n">
        <v>5</v>
      </c>
      <c r="F96" s="7" t="n">
        <v>7</v>
      </c>
      <c r="G96" s="7" t="n">
        <v>6</v>
      </c>
      <c r="H96" s="7" t="n">
        <v>10</v>
      </c>
      <c r="I96" s="7" t="n">
        <v>4</v>
      </c>
      <c r="J96" s="7" t="n">
        <v>11</v>
      </c>
      <c r="K96" s="7" t="n">
        <v>6</v>
      </c>
      <c r="L96" s="7" t="n">
        <v>9</v>
      </c>
      <c r="M96" s="7"/>
      <c r="N96" s="7"/>
      <c r="O96" s="1"/>
    </row>
    <row r="97" customFormat="false" ht="15" hidden="false" customHeight="false" outlineLevel="0" collapsed="false">
      <c r="A97" s="1"/>
      <c r="B97" s="1"/>
      <c r="C97" s="1"/>
      <c r="D97" s="6" t="s">
        <v>8</v>
      </c>
      <c r="E97" s="7" t="n">
        <v>0</v>
      </c>
      <c r="F97" s="7" t="n">
        <v>0</v>
      </c>
      <c r="G97" s="7" t="n">
        <v>0</v>
      </c>
      <c r="H97" s="7" t="n">
        <v>0</v>
      </c>
      <c r="I97" s="7" t="n">
        <v>0</v>
      </c>
      <c r="J97" s="7" t="n">
        <v>0</v>
      </c>
      <c r="K97" s="7" t="n">
        <v>0</v>
      </c>
      <c r="L97" s="7" t="n">
        <v>0</v>
      </c>
      <c r="M97" s="7"/>
      <c r="N97" s="7"/>
      <c r="O97" s="1"/>
    </row>
    <row r="98" customFormat="false" ht="15" hidden="false" customHeight="false" outlineLevel="0" collapsed="false">
      <c r="A98" s="1"/>
      <c r="B98" s="1"/>
      <c r="C98" s="1"/>
      <c r="D98" s="8" t="s">
        <v>9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1"/>
    </row>
    <row r="99" customFormat="false" ht="15" hidden="false" customHeight="false" outlineLevel="0" collapsed="false">
      <c r="A99" s="1"/>
      <c r="B99" s="1"/>
      <c r="C99" s="1"/>
      <c r="D99" s="8" t="s">
        <v>10</v>
      </c>
      <c r="E99" s="9" t="n">
        <v>2</v>
      </c>
      <c r="F99" s="9"/>
      <c r="G99" s="9"/>
      <c r="H99" s="9" t="n">
        <v>2</v>
      </c>
      <c r="I99" s="9"/>
      <c r="J99" s="9"/>
      <c r="K99" s="9"/>
      <c r="L99" s="9"/>
      <c r="M99" s="9"/>
      <c r="N99" s="9"/>
      <c r="O99" s="1"/>
    </row>
    <row r="100" customFormat="false" ht="15" hidden="false" customHeight="false" outlineLevel="0" collapsed="false">
      <c r="A100" s="1"/>
      <c r="B100" s="1"/>
      <c r="C100" s="1"/>
      <c r="D100" s="8" t="s">
        <v>11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"/>
    </row>
    <row r="101" customFormat="false" ht="15" hidden="false" customHeight="false" outlineLevel="0" collapsed="false">
      <c r="A101" s="1"/>
      <c r="B101" s="1"/>
      <c r="C101" s="1"/>
      <c r="D101" s="8" t="s">
        <v>12</v>
      </c>
      <c r="E101" s="9"/>
      <c r="F101" s="9" t="n">
        <v>4</v>
      </c>
      <c r="G101" s="9" t="n">
        <v>4</v>
      </c>
      <c r="H101" s="9"/>
      <c r="I101" s="9" t="n">
        <v>4</v>
      </c>
      <c r="J101" s="9" t="n">
        <v>4</v>
      </c>
      <c r="K101" s="9" t="n">
        <v>4</v>
      </c>
      <c r="L101" s="9" t="n">
        <v>4</v>
      </c>
      <c r="M101" s="9"/>
      <c r="N101" s="9"/>
      <c r="O101" s="1"/>
    </row>
    <row r="102" customFormat="false" ht="15" hidden="false" customHeight="false" outlineLevel="0" collapsed="false">
      <c r="A102" s="1"/>
      <c r="B102" s="1"/>
      <c r="C102" s="1"/>
      <c r="D102" s="10" t="s">
        <v>13</v>
      </c>
      <c r="E102" s="11"/>
      <c r="F102" s="11"/>
      <c r="G102" s="11" t="s">
        <v>29</v>
      </c>
      <c r="H102" s="11"/>
      <c r="I102" s="11"/>
      <c r="J102" s="11"/>
      <c r="K102" s="11"/>
      <c r="L102" s="11"/>
      <c r="M102" s="11"/>
      <c r="N102" s="11"/>
      <c r="O102" s="1"/>
    </row>
    <row r="103" customFormat="false" ht="15" hidden="false" customHeight="false" outlineLevel="0" collapsed="false">
      <c r="A103" s="1"/>
      <c r="B103" s="1"/>
      <c r="C103" s="1"/>
      <c r="D103" s="12" t="s">
        <v>16</v>
      </c>
      <c r="E103" s="13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customFormat="false" ht="15" hidden="false" customHeight="fals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customFormat="false" ht="15" hidden="false" customHeight="false" outlineLevel="0" collapsed="false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customFormat="false" ht="15" hidden="false" customHeight="false" outlineLevel="0" collapsed="false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customFormat="false" ht="15" hidden="false" customHeight="false" outlineLevel="0" collapsed="false">
      <c r="A107" s="1" t="n">
        <v>3711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0" t="n">
        <f aca="false">AVERAGE(E111:N111, E109:N109)</f>
        <v>1.5</v>
      </c>
      <c r="Q107" s="0" t="n">
        <f aca="false">AVERAGE(E112:N112,E110:N110)</f>
        <v>0.125</v>
      </c>
      <c r="R107" s="0" t="n">
        <f aca="false">AVERAGE(E113:N116)</f>
        <v>4</v>
      </c>
    </row>
    <row r="108" customFormat="false" ht="15" hidden="false" customHeight="false" outlineLevel="0" collapsed="false">
      <c r="A108" s="2"/>
      <c r="B108" s="1" t="s">
        <v>30</v>
      </c>
      <c r="C108" s="1"/>
      <c r="D108" s="1" t="s">
        <v>1</v>
      </c>
      <c r="E108" s="3" t="n">
        <v>1</v>
      </c>
      <c r="F108" s="3" t="n">
        <v>2</v>
      </c>
      <c r="G108" s="3" t="n">
        <v>3</v>
      </c>
      <c r="H108" s="3" t="n">
        <v>4</v>
      </c>
      <c r="I108" s="3" t="n">
        <v>5</v>
      </c>
      <c r="J108" s="3" t="n">
        <v>6</v>
      </c>
      <c r="K108" s="3" t="n">
        <v>7</v>
      </c>
      <c r="L108" s="3" t="n">
        <v>8</v>
      </c>
      <c r="M108" s="3" t="n">
        <v>9</v>
      </c>
      <c r="N108" s="3" t="n">
        <v>10</v>
      </c>
      <c r="O108" s="1"/>
      <c r="P108" s="0" t="s">
        <v>2</v>
      </c>
      <c r="Q108" s="0" t="s">
        <v>3</v>
      </c>
      <c r="R108" s="0" t="s">
        <v>4</v>
      </c>
    </row>
    <row r="109" customFormat="false" ht="15" hidden="false" customHeight="false" outlineLevel="0" collapsed="false">
      <c r="A109" s="1"/>
      <c r="B109" s="1"/>
      <c r="C109" s="1"/>
      <c r="D109" s="4" t="s">
        <v>5</v>
      </c>
      <c r="E109" s="5" t="n">
        <v>0</v>
      </c>
      <c r="F109" s="5" t="n">
        <v>0</v>
      </c>
      <c r="G109" s="5" t="n">
        <v>0</v>
      </c>
      <c r="H109" s="5" t="n">
        <v>0</v>
      </c>
      <c r="I109" s="5" t="n">
        <v>1</v>
      </c>
      <c r="J109" s="5" t="n">
        <v>0</v>
      </c>
      <c r="K109" s="5" t="n">
        <v>1</v>
      </c>
      <c r="L109" s="5" t="n">
        <v>1</v>
      </c>
      <c r="M109" s="5"/>
      <c r="N109" s="5"/>
      <c r="O109" s="1"/>
    </row>
    <row r="110" customFormat="false" ht="15" hidden="false" customHeight="false" outlineLevel="0" collapsed="false">
      <c r="A110" s="1"/>
      <c r="B110" s="1"/>
      <c r="C110" s="1"/>
      <c r="D110" s="4" t="s">
        <v>6</v>
      </c>
      <c r="E110" s="5" t="n">
        <v>0</v>
      </c>
      <c r="F110" s="5" t="n">
        <v>0</v>
      </c>
      <c r="G110" s="5" t="n">
        <v>0</v>
      </c>
      <c r="H110" s="5" t="n">
        <v>0</v>
      </c>
      <c r="I110" s="5" t="n">
        <v>0</v>
      </c>
      <c r="J110" s="5" t="n">
        <v>0</v>
      </c>
      <c r="K110" s="5" t="n">
        <v>0</v>
      </c>
      <c r="L110" s="5" t="n">
        <v>0</v>
      </c>
      <c r="M110" s="5"/>
      <c r="N110" s="5"/>
      <c r="O110" s="1"/>
    </row>
    <row r="111" customFormat="false" ht="15" hidden="false" customHeight="false" outlineLevel="0" collapsed="false">
      <c r="A111" s="1"/>
      <c r="B111" s="1"/>
      <c r="C111" s="1"/>
      <c r="D111" s="6" t="s">
        <v>7</v>
      </c>
      <c r="E111" s="7" t="n">
        <v>1</v>
      </c>
      <c r="F111" s="7" t="n">
        <v>1</v>
      </c>
      <c r="G111" s="7" t="n">
        <v>2</v>
      </c>
      <c r="H111" s="7" t="n">
        <v>1</v>
      </c>
      <c r="I111" s="7" t="n">
        <v>3</v>
      </c>
      <c r="J111" s="7" t="n">
        <v>4</v>
      </c>
      <c r="K111" s="7" t="n">
        <v>4</v>
      </c>
      <c r="L111" s="7" t="n">
        <v>5</v>
      </c>
      <c r="M111" s="7"/>
      <c r="N111" s="7"/>
      <c r="O111" s="1"/>
    </row>
    <row r="112" customFormat="false" ht="15" hidden="false" customHeight="false" outlineLevel="0" collapsed="false">
      <c r="A112" s="1"/>
      <c r="B112" s="1"/>
      <c r="C112" s="1"/>
      <c r="D112" s="6" t="s">
        <v>8</v>
      </c>
      <c r="E112" s="7" t="n">
        <v>1</v>
      </c>
      <c r="F112" s="7" t="n">
        <v>1</v>
      </c>
      <c r="G112" s="7" t="n">
        <v>0</v>
      </c>
      <c r="H112" s="7" t="n">
        <v>0</v>
      </c>
      <c r="I112" s="7" t="n">
        <v>0</v>
      </c>
      <c r="J112" s="7" t="n">
        <v>0</v>
      </c>
      <c r="K112" s="7" t="n">
        <v>0</v>
      </c>
      <c r="L112" s="7" t="n">
        <v>0</v>
      </c>
      <c r="M112" s="7"/>
      <c r="N112" s="7"/>
      <c r="O112" s="1"/>
    </row>
    <row r="113" customFormat="false" ht="15" hidden="false" customHeight="false" outlineLevel="0" collapsed="false">
      <c r="A113" s="1"/>
      <c r="B113" s="1"/>
      <c r="C113" s="1"/>
      <c r="D113" s="8" t="s">
        <v>9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"/>
    </row>
    <row r="114" customFormat="false" ht="15" hidden="false" customHeight="false" outlineLevel="0" collapsed="false">
      <c r="A114" s="1"/>
      <c r="B114" s="1"/>
      <c r="C114" s="1"/>
      <c r="D114" s="8" t="s">
        <v>10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"/>
    </row>
    <row r="115" customFormat="false" ht="15" hidden="false" customHeight="false" outlineLevel="0" collapsed="false">
      <c r="A115" s="1"/>
      <c r="B115" s="1"/>
      <c r="C115" s="1"/>
      <c r="D115" s="8" t="s">
        <v>11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"/>
    </row>
    <row r="116" customFormat="false" ht="15" hidden="false" customHeight="false" outlineLevel="0" collapsed="false">
      <c r="A116" s="1"/>
      <c r="B116" s="1"/>
      <c r="C116" s="1"/>
      <c r="D116" s="8" t="s">
        <v>12</v>
      </c>
      <c r="E116" s="9" t="n">
        <v>4</v>
      </c>
      <c r="F116" s="9" t="n">
        <v>4</v>
      </c>
      <c r="G116" s="9" t="n">
        <v>4</v>
      </c>
      <c r="H116" s="9" t="n">
        <v>4</v>
      </c>
      <c r="I116" s="9" t="n">
        <v>4</v>
      </c>
      <c r="J116" s="9" t="n">
        <v>4</v>
      </c>
      <c r="K116" s="9" t="n">
        <v>4</v>
      </c>
      <c r="L116" s="9" t="n">
        <v>4</v>
      </c>
      <c r="M116" s="9"/>
      <c r="N116" s="9"/>
      <c r="O116" s="1"/>
    </row>
    <row r="117" customFormat="false" ht="15" hidden="false" customHeight="false" outlineLevel="0" collapsed="false">
      <c r="A117" s="1"/>
      <c r="B117" s="1"/>
      <c r="C117" s="1"/>
      <c r="D117" s="10" t="s">
        <v>13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"/>
    </row>
    <row r="118" customFormat="false" ht="15" hidden="false" customHeight="false" outlineLevel="0" collapsed="false">
      <c r="A118" s="1"/>
      <c r="B118" s="1"/>
      <c r="C118" s="1"/>
      <c r="D118" s="12" t="s">
        <v>16</v>
      </c>
      <c r="E118" s="13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customFormat="false" ht="15" hidden="false" customHeight="fals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customFormat="false" ht="15" hidden="false" customHeight="false" outlineLevel="0" collapsed="false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customFormat="false" ht="15" hidden="false" customHeight="false" outlineLevel="0" collapsed="false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customFormat="false" ht="15" hidden="false" customHeight="false" outlineLevel="0" collapsed="false">
      <c r="A122" s="1" t="n">
        <v>3712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0" t="e">
        <f aca="false">AVERAGE(E126:N126, E124:N124)</f>
        <v>#DIV/0!</v>
      </c>
      <c r="Q122" s="0" t="e">
        <f aca="false">AVERAGE(E127:N127,E125:N125)</f>
        <v>#DIV/0!</v>
      </c>
      <c r="R122" s="0" t="e">
        <f aca="false">AVERAGE(E128:N131)</f>
        <v>#DIV/0!</v>
      </c>
    </row>
    <row r="123" customFormat="false" ht="15" hidden="false" customHeight="false" outlineLevel="0" collapsed="false">
      <c r="A123" s="2"/>
      <c r="B123" s="1" t="s">
        <v>31</v>
      </c>
      <c r="C123" s="1"/>
      <c r="D123" s="1" t="s">
        <v>1</v>
      </c>
      <c r="E123" s="3" t="n">
        <v>1</v>
      </c>
      <c r="F123" s="3" t="n">
        <v>2</v>
      </c>
      <c r="G123" s="3" t="n">
        <v>3</v>
      </c>
      <c r="H123" s="3" t="n">
        <v>4</v>
      </c>
      <c r="I123" s="3" t="n">
        <v>5</v>
      </c>
      <c r="J123" s="3" t="n">
        <v>6</v>
      </c>
      <c r="K123" s="3" t="n">
        <v>7</v>
      </c>
      <c r="L123" s="3" t="n">
        <v>8</v>
      </c>
      <c r="M123" s="3" t="n">
        <v>9</v>
      </c>
      <c r="N123" s="3" t="n">
        <v>10</v>
      </c>
      <c r="O123" s="1"/>
      <c r="P123" s="0" t="s">
        <v>2</v>
      </c>
      <c r="Q123" s="0" t="s">
        <v>3</v>
      </c>
      <c r="R123" s="0" t="s">
        <v>4</v>
      </c>
    </row>
    <row r="124" customFormat="false" ht="15" hidden="false" customHeight="false" outlineLevel="0" collapsed="false">
      <c r="A124" s="1"/>
      <c r="B124" s="1"/>
      <c r="C124" s="1"/>
      <c r="D124" s="4" t="s">
        <v>5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"/>
    </row>
    <row r="125" customFormat="false" ht="15" hidden="false" customHeight="false" outlineLevel="0" collapsed="false">
      <c r="A125" s="1"/>
      <c r="B125" s="1"/>
      <c r="C125" s="1"/>
      <c r="D125" s="4" t="s">
        <v>6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"/>
    </row>
    <row r="126" customFormat="false" ht="15" hidden="false" customHeight="false" outlineLevel="0" collapsed="false">
      <c r="A126" s="1"/>
      <c r="B126" s="1"/>
      <c r="C126" s="1"/>
      <c r="D126" s="6" t="s">
        <v>7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"/>
    </row>
    <row r="127" customFormat="false" ht="15" hidden="false" customHeight="false" outlineLevel="0" collapsed="false">
      <c r="A127" s="1"/>
      <c r="B127" s="1"/>
      <c r="C127" s="1"/>
      <c r="D127" s="6" t="s">
        <v>8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"/>
    </row>
    <row r="128" customFormat="false" ht="15" hidden="false" customHeight="false" outlineLevel="0" collapsed="false">
      <c r="A128" s="1"/>
      <c r="B128" s="1"/>
      <c r="C128" s="1"/>
      <c r="D128" s="8" t="s">
        <v>9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"/>
    </row>
    <row r="129" customFormat="false" ht="15" hidden="false" customHeight="false" outlineLevel="0" collapsed="false">
      <c r="A129" s="1"/>
      <c r="B129" s="1"/>
      <c r="C129" s="1"/>
      <c r="D129" s="8" t="s">
        <v>10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"/>
    </row>
    <row r="130" customFormat="false" ht="15" hidden="false" customHeight="false" outlineLevel="0" collapsed="false">
      <c r="A130" s="1"/>
      <c r="B130" s="1"/>
      <c r="C130" s="1"/>
      <c r="D130" s="8" t="s">
        <v>11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1"/>
    </row>
    <row r="131" customFormat="false" ht="15" hidden="false" customHeight="false" outlineLevel="0" collapsed="false">
      <c r="A131" s="1"/>
      <c r="B131" s="1"/>
      <c r="C131" s="1"/>
      <c r="D131" s="8" t="s">
        <v>12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1"/>
    </row>
    <row r="132" customFormat="false" ht="15" hidden="false" customHeight="false" outlineLevel="0" collapsed="false">
      <c r="A132" s="1"/>
      <c r="B132" s="1"/>
      <c r="C132" s="1"/>
      <c r="D132" s="10" t="s">
        <v>13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"/>
    </row>
    <row r="133" customFormat="false" ht="15" hidden="false" customHeight="false" outlineLevel="0" collapsed="false">
      <c r="A133" s="1"/>
      <c r="B133" s="1"/>
      <c r="C133" s="1"/>
      <c r="D133" s="12" t="s">
        <v>16</v>
      </c>
      <c r="E133" s="13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customFormat="false" ht="15" hidden="false" customHeight="fals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customFormat="false" ht="15" hidden="false" customHeight="false" outlineLevel="0" collapsed="false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customFormat="false" ht="15" hidden="false" customHeight="false" outlineLevel="0" collapsed="false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customFormat="false" ht="15" hidden="false" customHeight="false" outlineLevel="0" collapsed="false">
      <c r="A137" s="1" t="n">
        <v>3826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0" t="n">
        <f aca="false">AVERAGE(E141:N141, E139:N139)</f>
        <v>1.6875</v>
      </c>
      <c r="Q137" s="0" t="n">
        <f aca="false">AVERAGE(E142:N142,E140:N140)</f>
        <v>0.125</v>
      </c>
      <c r="R137" s="0" t="n">
        <f aca="false">AVERAGE(E143:N146)</f>
        <v>2</v>
      </c>
    </row>
    <row r="138" customFormat="false" ht="15" hidden="false" customHeight="false" outlineLevel="0" collapsed="false">
      <c r="A138" s="2"/>
      <c r="B138" s="1" t="s">
        <v>32</v>
      </c>
      <c r="C138" s="1"/>
      <c r="D138" s="1" t="s">
        <v>1</v>
      </c>
      <c r="E138" s="3" t="n">
        <v>1</v>
      </c>
      <c r="F138" s="3" t="n">
        <v>2</v>
      </c>
      <c r="G138" s="3" t="n">
        <v>3</v>
      </c>
      <c r="H138" s="3" t="n">
        <v>4</v>
      </c>
      <c r="I138" s="3" t="n">
        <v>5</v>
      </c>
      <c r="J138" s="3" t="n">
        <v>6</v>
      </c>
      <c r="K138" s="3" t="n">
        <v>7</v>
      </c>
      <c r="L138" s="3" t="n">
        <v>8</v>
      </c>
      <c r="M138" s="3" t="n">
        <v>9</v>
      </c>
      <c r="N138" s="3" t="n">
        <v>10</v>
      </c>
      <c r="O138" s="1"/>
      <c r="P138" s="0" t="s">
        <v>2</v>
      </c>
      <c r="Q138" s="0" t="s">
        <v>3</v>
      </c>
      <c r="R138" s="0" t="s">
        <v>4</v>
      </c>
    </row>
    <row r="139" customFormat="false" ht="15" hidden="false" customHeight="false" outlineLevel="0" collapsed="false">
      <c r="A139" s="1"/>
      <c r="B139" s="1"/>
      <c r="C139" s="1"/>
      <c r="D139" s="4" t="s">
        <v>5</v>
      </c>
      <c r="E139" s="5" t="n">
        <v>0</v>
      </c>
      <c r="F139" s="5" t="n">
        <v>0</v>
      </c>
      <c r="G139" s="5" t="n">
        <v>0</v>
      </c>
      <c r="H139" s="5" t="n">
        <v>0</v>
      </c>
      <c r="I139" s="5" t="n">
        <v>0</v>
      </c>
      <c r="J139" s="5" t="n">
        <v>0</v>
      </c>
      <c r="K139" s="5" t="n">
        <v>0</v>
      </c>
      <c r="L139" s="5" t="n">
        <v>1</v>
      </c>
      <c r="M139" s="5"/>
      <c r="N139" s="5"/>
      <c r="O139" s="1"/>
    </row>
    <row r="140" customFormat="false" ht="15" hidden="false" customHeight="false" outlineLevel="0" collapsed="false">
      <c r="A140" s="1"/>
      <c r="B140" s="1"/>
      <c r="C140" s="1"/>
      <c r="D140" s="4" t="s">
        <v>6</v>
      </c>
      <c r="E140" s="5" t="n">
        <v>0</v>
      </c>
      <c r="F140" s="5" t="n">
        <v>0</v>
      </c>
      <c r="G140" s="5" t="n">
        <v>0</v>
      </c>
      <c r="H140" s="5" t="n">
        <v>1</v>
      </c>
      <c r="I140" s="5" t="n">
        <v>0</v>
      </c>
      <c r="J140" s="5" t="n">
        <v>0</v>
      </c>
      <c r="K140" s="5" t="n">
        <v>0</v>
      </c>
      <c r="L140" s="5" t="n">
        <v>0</v>
      </c>
      <c r="M140" s="5"/>
      <c r="N140" s="5"/>
      <c r="O140" s="1"/>
    </row>
    <row r="141" customFormat="false" ht="15" hidden="false" customHeight="false" outlineLevel="0" collapsed="false">
      <c r="A141" s="1"/>
      <c r="B141" s="1"/>
      <c r="C141" s="1"/>
      <c r="D141" s="6" t="s">
        <v>7</v>
      </c>
      <c r="E141" s="7" t="n">
        <v>1</v>
      </c>
      <c r="F141" s="7" t="n">
        <v>0</v>
      </c>
      <c r="G141" s="7" t="n">
        <v>0</v>
      </c>
      <c r="H141" s="7" t="n">
        <v>5</v>
      </c>
      <c r="I141" s="7" t="n">
        <v>5</v>
      </c>
      <c r="J141" s="7" t="n">
        <v>4</v>
      </c>
      <c r="K141" s="7" t="n">
        <v>7</v>
      </c>
      <c r="L141" s="7" t="n">
        <v>4</v>
      </c>
      <c r="M141" s="7"/>
      <c r="N141" s="7"/>
      <c r="O141" s="1"/>
    </row>
    <row r="142" customFormat="false" ht="15" hidden="false" customHeight="false" outlineLevel="0" collapsed="false">
      <c r="A142" s="1"/>
      <c r="B142" s="1"/>
      <c r="C142" s="1"/>
      <c r="D142" s="6" t="s">
        <v>8</v>
      </c>
      <c r="E142" s="7" t="n">
        <v>0</v>
      </c>
      <c r="F142" s="7" t="n">
        <v>0</v>
      </c>
      <c r="G142" s="7" t="n">
        <v>0</v>
      </c>
      <c r="H142" s="7" t="n">
        <v>0</v>
      </c>
      <c r="I142" s="7" t="n">
        <v>1</v>
      </c>
      <c r="J142" s="7" t="n">
        <v>0</v>
      </c>
      <c r="K142" s="7" t="n">
        <v>0</v>
      </c>
      <c r="L142" s="7" t="n">
        <v>0</v>
      </c>
      <c r="M142" s="7"/>
      <c r="N142" s="7"/>
      <c r="O142" s="1"/>
    </row>
    <row r="143" customFormat="false" ht="15" hidden="false" customHeight="false" outlineLevel="0" collapsed="false">
      <c r="A143" s="1"/>
      <c r="B143" s="1"/>
      <c r="C143" s="1"/>
      <c r="D143" s="8" t="s">
        <v>9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1"/>
    </row>
    <row r="144" customFormat="false" ht="15" hidden="false" customHeight="false" outlineLevel="0" collapsed="false">
      <c r="A144" s="1"/>
      <c r="B144" s="1"/>
      <c r="C144" s="1"/>
      <c r="D144" s="8" t="s">
        <v>10</v>
      </c>
      <c r="E144" s="9"/>
      <c r="F144" s="9"/>
      <c r="G144" s="9"/>
      <c r="H144" s="9" t="n">
        <v>2</v>
      </c>
      <c r="I144" s="9"/>
      <c r="J144" s="9" t="n">
        <v>2</v>
      </c>
      <c r="K144" s="9" t="n">
        <v>2</v>
      </c>
      <c r="L144" s="9" t="n">
        <v>2</v>
      </c>
      <c r="M144" s="9"/>
      <c r="N144" s="9"/>
      <c r="O144" s="1"/>
    </row>
    <row r="145" customFormat="false" ht="15" hidden="false" customHeight="false" outlineLevel="0" collapsed="false">
      <c r="A145" s="1"/>
      <c r="B145" s="1"/>
      <c r="C145" s="1"/>
      <c r="D145" s="8" t="s">
        <v>11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1"/>
    </row>
    <row r="146" customFormat="false" ht="15" hidden="false" customHeight="false" outlineLevel="0" collapsed="false">
      <c r="A146" s="1"/>
      <c r="B146" s="1"/>
      <c r="C146" s="1"/>
      <c r="D146" s="8" t="s">
        <v>12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1"/>
    </row>
    <row r="147" customFormat="false" ht="15" hidden="false" customHeight="false" outlineLevel="0" collapsed="false">
      <c r="A147" s="1"/>
      <c r="B147" s="1"/>
      <c r="C147" s="1"/>
      <c r="D147" s="10" t="s">
        <v>13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"/>
    </row>
    <row r="148" customFormat="false" ht="15" hidden="false" customHeight="false" outlineLevel="0" collapsed="false">
      <c r="A148" s="1"/>
      <c r="B148" s="1"/>
      <c r="C148" s="1"/>
      <c r="D148" s="12" t="s">
        <v>16</v>
      </c>
      <c r="E148" s="13"/>
      <c r="F148" s="1" t="s">
        <v>17</v>
      </c>
      <c r="G148" s="1" t="s">
        <v>17</v>
      </c>
      <c r="H148" s="1"/>
      <c r="I148" s="1"/>
      <c r="J148" s="1"/>
      <c r="K148" s="1"/>
      <c r="L148" s="1"/>
      <c r="M148" s="1"/>
      <c r="N148" s="1"/>
      <c r="O148" s="1"/>
    </row>
    <row r="149" customFormat="false" ht="15" hidden="false" customHeight="fals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customFormat="false" ht="15" hidden="false" customHeight="false" outlineLevel="0" collapsed="false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customFormat="false" ht="15" hidden="false" customHeight="false" outlineLevel="0" collapsed="false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customFormat="false" ht="15" hidden="false" customHeight="false" outlineLevel="0" collapsed="false">
      <c r="A152" s="1" t="n">
        <v>3876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0" t="n">
        <f aca="false">AVERAGE(E156:N156, E154:N154)</f>
        <v>0</v>
      </c>
      <c r="Q152" s="0" t="n">
        <f aca="false">AVERAGE(E157:N157,E155:N155)</f>
        <v>0.3125</v>
      </c>
      <c r="R152" s="0" t="e">
        <f aca="false">AVERAGE(E158:N161)</f>
        <v>#DIV/0!</v>
      </c>
    </row>
    <row r="153" customFormat="false" ht="15" hidden="false" customHeight="false" outlineLevel="0" collapsed="false">
      <c r="A153" s="2"/>
      <c r="B153" s="1" t="s">
        <v>33</v>
      </c>
      <c r="C153" s="1"/>
      <c r="D153" s="1" t="s">
        <v>1</v>
      </c>
      <c r="E153" s="3" t="n">
        <v>1</v>
      </c>
      <c r="F153" s="3" t="n">
        <v>2</v>
      </c>
      <c r="G153" s="3" t="n">
        <v>3</v>
      </c>
      <c r="H153" s="3" t="n">
        <v>4</v>
      </c>
      <c r="I153" s="3" t="n">
        <v>5</v>
      </c>
      <c r="J153" s="3" t="n">
        <v>6</v>
      </c>
      <c r="K153" s="3" t="n">
        <v>7</v>
      </c>
      <c r="L153" s="3" t="n">
        <v>8</v>
      </c>
      <c r="M153" s="3" t="n">
        <v>9</v>
      </c>
      <c r="N153" s="3" t="n">
        <v>10</v>
      </c>
      <c r="O153" s="1"/>
      <c r="P153" s="0" t="s">
        <v>2</v>
      </c>
      <c r="Q153" s="0" t="s">
        <v>3</v>
      </c>
      <c r="R153" s="0" t="s">
        <v>4</v>
      </c>
    </row>
    <row r="154" customFormat="false" ht="15" hidden="false" customHeight="false" outlineLevel="0" collapsed="false">
      <c r="A154" s="1"/>
      <c r="B154" s="1"/>
      <c r="C154" s="1"/>
      <c r="D154" s="4" t="s">
        <v>5</v>
      </c>
      <c r="E154" s="5" t="n">
        <v>0</v>
      </c>
      <c r="F154" s="5" t="n">
        <v>0</v>
      </c>
      <c r="G154" s="5" t="n">
        <v>0</v>
      </c>
      <c r="H154" s="5" t="n">
        <v>0</v>
      </c>
      <c r="I154" s="5" t="n">
        <v>0</v>
      </c>
      <c r="J154" s="5" t="n">
        <v>0</v>
      </c>
      <c r="K154" s="5" t="n">
        <v>0</v>
      </c>
      <c r="L154" s="5" t="n">
        <v>0</v>
      </c>
      <c r="M154" s="5"/>
      <c r="N154" s="5"/>
      <c r="O154" s="1"/>
    </row>
    <row r="155" customFormat="false" ht="15" hidden="false" customHeight="false" outlineLevel="0" collapsed="false">
      <c r="A155" s="1"/>
      <c r="B155" s="1"/>
      <c r="C155" s="1"/>
      <c r="D155" s="4" t="s">
        <v>6</v>
      </c>
      <c r="E155" s="5" t="n">
        <v>0</v>
      </c>
      <c r="F155" s="5" t="n">
        <v>0</v>
      </c>
      <c r="G155" s="5" t="n">
        <v>0</v>
      </c>
      <c r="H155" s="5" t="n">
        <v>1</v>
      </c>
      <c r="I155" s="5" t="n">
        <v>1</v>
      </c>
      <c r="J155" s="5" t="n">
        <v>2</v>
      </c>
      <c r="K155" s="5" t="n">
        <v>1</v>
      </c>
      <c r="L155" s="5" t="n">
        <v>0</v>
      </c>
      <c r="M155" s="5"/>
      <c r="N155" s="5"/>
      <c r="O155" s="1"/>
    </row>
    <row r="156" customFormat="false" ht="15" hidden="false" customHeight="false" outlineLevel="0" collapsed="false">
      <c r="A156" s="1"/>
      <c r="B156" s="1"/>
      <c r="C156" s="1"/>
      <c r="D156" s="6" t="s">
        <v>7</v>
      </c>
      <c r="E156" s="7" t="n">
        <v>0</v>
      </c>
      <c r="F156" s="7" t="n">
        <v>0</v>
      </c>
      <c r="G156" s="7" t="n">
        <v>0</v>
      </c>
      <c r="H156" s="7" t="n">
        <v>0</v>
      </c>
      <c r="I156" s="7" t="n">
        <v>0</v>
      </c>
      <c r="J156" s="7" t="n">
        <v>0</v>
      </c>
      <c r="K156" s="7" t="n">
        <v>0</v>
      </c>
      <c r="L156" s="7" t="n">
        <v>0</v>
      </c>
      <c r="M156" s="7"/>
      <c r="N156" s="7"/>
      <c r="O156" s="1"/>
    </row>
    <row r="157" customFormat="false" ht="15" hidden="false" customHeight="false" outlineLevel="0" collapsed="false">
      <c r="A157" s="1"/>
      <c r="B157" s="1"/>
      <c r="C157" s="1"/>
      <c r="D157" s="6" t="s">
        <v>8</v>
      </c>
      <c r="E157" s="7" t="n">
        <v>0</v>
      </c>
      <c r="F157" s="7" t="n">
        <v>0</v>
      </c>
      <c r="G157" s="7" t="n">
        <v>0</v>
      </c>
      <c r="H157" s="7" t="n">
        <v>0</v>
      </c>
      <c r="I157" s="7" t="n">
        <v>0</v>
      </c>
      <c r="J157" s="7" t="n">
        <v>0</v>
      </c>
      <c r="K157" s="7" t="n">
        <v>0</v>
      </c>
      <c r="L157" s="7" t="n">
        <v>0</v>
      </c>
      <c r="M157" s="7"/>
      <c r="N157" s="7"/>
      <c r="O157" s="1"/>
    </row>
    <row r="158" customFormat="false" ht="15" hidden="false" customHeight="false" outlineLevel="0" collapsed="false">
      <c r="A158" s="1"/>
      <c r="B158" s="1"/>
      <c r="C158" s="1"/>
      <c r="D158" s="8" t="s">
        <v>9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1"/>
    </row>
    <row r="159" customFormat="false" ht="15" hidden="false" customHeight="false" outlineLevel="0" collapsed="false">
      <c r="A159" s="1"/>
      <c r="B159" s="1"/>
      <c r="C159" s="1"/>
      <c r="D159" s="8" t="s">
        <v>10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1"/>
    </row>
    <row r="160" customFormat="false" ht="15" hidden="false" customHeight="false" outlineLevel="0" collapsed="false">
      <c r="A160" s="1"/>
      <c r="B160" s="1"/>
      <c r="C160" s="1"/>
      <c r="D160" s="8" t="s">
        <v>11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"/>
    </row>
    <row r="161" customFormat="false" ht="15" hidden="false" customHeight="false" outlineLevel="0" collapsed="false">
      <c r="A161" s="1"/>
      <c r="B161" s="1"/>
      <c r="C161" s="1"/>
      <c r="D161" s="8" t="s">
        <v>12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"/>
    </row>
    <row r="162" customFormat="false" ht="15" hidden="false" customHeight="false" outlineLevel="0" collapsed="false">
      <c r="A162" s="1"/>
      <c r="B162" s="1"/>
      <c r="C162" s="1"/>
      <c r="D162" s="10" t="s">
        <v>13</v>
      </c>
      <c r="E162" s="11"/>
      <c r="F162" s="11"/>
      <c r="G162" s="11"/>
      <c r="H162" s="11"/>
      <c r="I162" s="11" t="s">
        <v>34</v>
      </c>
      <c r="J162" s="11" t="s">
        <v>35</v>
      </c>
      <c r="K162" s="11"/>
      <c r="L162" s="11" t="s">
        <v>36</v>
      </c>
      <c r="M162" s="11"/>
      <c r="N162" s="11"/>
      <c r="O162" s="1"/>
    </row>
    <row r="163" customFormat="false" ht="15" hidden="false" customHeight="false" outlineLevel="0" collapsed="false">
      <c r="A163" s="1"/>
      <c r="B163" s="1"/>
      <c r="C163" s="1"/>
      <c r="D163" s="12" t="s">
        <v>16</v>
      </c>
      <c r="E163" s="13"/>
      <c r="F163" s="1" t="s">
        <v>17</v>
      </c>
      <c r="G163" s="1"/>
      <c r="H163" s="1"/>
      <c r="I163" s="1"/>
      <c r="J163" s="1"/>
      <c r="K163" s="1"/>
      <c r="L163" s="1"/>
      <c r="M163" s="1"/>
      <c r="N163" s="1"/>
      <c r="O163" s="1"/>
    </row>
    <row r="164" customFormat="false" ht="15" hidden="false" customHeight="fals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customFormat="false" ht="15" hidden="false" customHeight="false" outlineLevel="0" collapsed="false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customFormat="false" ht="15" hidden="false" customHeight="false" outlineLevel="0" collapsed="false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customFormat="false" ht="15" hidden="false" customHeight="false" outlineLevel="0" collapsed="false">
      <c r="A167" s="1" t="n">
        <v>4060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0" t="n">
        <f aca="false">AVERAGE(E171:N171, E169:N169)</f>
        <v>0.25</v>
      </c>
      <c r="Q167" s="0" t="n">
        <f aca="false">AVERAGE(E172:N172,E170:N170)</f>
        <v>0.0625</v>
      </c>
      <c r="R167" s="0" t="e">
        <f aca="false">AVERAGE(E173:N176)</f>
        <v>#DIV/0!</v>
      </c>
    </row>
    <row r="168" customFormat="false" ht="15" hidden="false" customHeight="false" outlineLevel="0" collapsed="false">
      <c r="A168" s="2"/>
      <c r="B168" s="1" t="s">
        <v>37</v>
      </c>
      <c r="C168" s="1"/>
      <c r="D168" s="1" t="s">
        <v>1</v>
      </c>
      <c r="E168" s="3" t="n">
        <v>1</v>
      </c>
      <c r="F168" s="3" t="n">
        <v>2</v>
      </c>
      <c r="G168" s="3" t="n">
        <v>3</v>
      </c>
      <c r="H168" s="3" t="n">
        <v>4</v>
      </c>
      <c r="I168" s="3" t="n">
        <v>5</v>
      </c>
      <c r="J168" s="3" t="n">
        <v>6</v>
      </c>
      <c r="K168" s="3" t="n">
        <v>7</v>
      </c>
      <c r="L168" s="3" t="n">
        <v>8</v>
      </c>
      <c r="M168" s="3" t="n">
        <v>9</v>
      </c>
      <c r="N168" s="3" t="n">
        <v>10</v>
      </c>
      <c r="O168" s="1"/>
      <c r="P168" s="0" t="s">
        <v>2</v>
      </c>
      <c r="Q168" s="0" t="s">
        <v>3</v>
      </c>
      <c r="R168" s="0" t="s">
        <v>4</v>
      </c>
    </row>
    <row r="169" customFormat="false" ht="15" hidden="false" customHeight="false" outlineLevel="0" collapsed="false">
      <c r="A169" s="1"/>
      <c r="B169" s="1"/>
      <c r="C169" s="1"/>
      <c r="D169" s="4" t="s">
        <v>5</v>
      </c>
      <c r="E169" s="5" t="n">
        <v>0</v>
      </c>
      <c r="F169" s="5" t="n">
        <v>0</v>
      </c>
      <c r="G169" s="5" t="n">
        <v>0</v>
      </c>
      <c r="H169" s="5" t="n">
        <v>0</v>
      </c>
      <c r="I169" s="5" t="n">
        <v>0</v>
      </c>
      <c r="J169" s="5" t="n">
        <v>0</v>
      </c>
      <c r="K169" s="5" t="n">
        <v>0</v>
      </c>
      <c r="L169" s="5" t="n">
        <v>0</v>
      </c>
      <c r="M169" s="5"/>
      <c r="N169" s="5"/>
      <c r="O169" s="1"/>
    </row>
    <row r="170" customFormat="false" ht="15" hidden="false" customHeight="false" outlineLevel="0" collapsed="false">
      <c r="A170" s="1"/>
      <c r="B170" s="1"/>
      <c r="C170" s="1"/>
      <c r="D170" s="4" t="s">
        <v>6</v>
      </c>
      <c r="E170" s="5" t="n">
        <v>0</v>
      </c>
      <c r="F170" s="5" t="n">
        <v>0</v>
      </c>
      <c r="G170" s="5" t="n">
        <v>0</v>
      </c>
      <c r="H170" s="5" t="n">
        <v>0</v>
      </c>
      <c r="I170" s="5" t="n">
        <v>0</v>
      </c>
      <c r="J170" s="5" t="n">
        <v>0</v>
      </c>
      <c r="K170" s="5" t="n">
        <v>0</v>
      </c>
      <c r="L170" s="5" t="n">
        <v>0</v>
      </c>
      <c r="M170" s="5"/>
      <c r="N170" s="5"/>
      <c r="O170" s="1"/>
    </row>
    <row r="171" customFormat="false" ht="15" hidden="false" customHeight="false" outlineLevel="0" collapsed="false">
      <c r="A171" s="1"/>
      <c r="B171" s="1"/>
      <c r="C171" s="1"/>
      <c r="D171" s="6" t="s">
        <v>7</v>
      </c>
      <c r="E171" s="7" t="n">
        <v>2</v>
      </c>
      <c r="F171" s="7" t="n">
        <v>0</v>
      </c>
      <c r="G171" s="7" t="n">
        <v>0</v>
      </c>
      <c r="H171" s="7" t="n">
        <v>0</v>
      </c>
      <c r="I171" s="7" t="n">
        <v>0</v>
      </c>
      <c r="J171" s="7" t="n">
        <v>1</v>
      </c>
      <c r="K171" s="7" t="n">
        <v>1</v>
      </c>
      <c r="L171" s="7" t="n">
        <v>0</v>
      </c>
      <c r="M171" s="7"/>
      <c r="N171" s="7"/>
      <c r="O171" s="1"/>
    </row>
    <row r="172" customFormat="false" ht="15" hidden="false" customHeight="false" outlineLevel="0" collapsed="false">
      <c r="A172" s="1"/>
      <c r="B172" s="1"/>
      <c r="C172" s="1"/>
      <c r="D172" s="6" t="s">
        <v>8</v>
      </c>
      <c r="E172" s="7" t="n">
        <v>0</v>
      </c>
      <c r="F172" s="7" t="n">
        <v>0</v>
      </c>
      <c r="G172" s="7" t="n">
        <v>0</v>
      </c>
      <c r="H172" s="7" t="n">
        <v>0</v>
      </c>
      <c r="I172" s="7" t="n">
        <v>0</v>
      </c>
      <c r="J172" s="7" t="n">
        <v>1</v>
      </c>
      <c r="K172" s="7" t="n">
        <v>0</v>
      </c>
      <c r="L172" s="7" t="n">
        <v>0</v>
      </c>
      <c r="M172" s="7"/>
      <c r="N172" s="7"/>
      <c r="O172" s="1"/>
    </row>
    <row r="173" customFormat="false" ht="15" hidden="false" customHeight="false" outlineLevel="0" collapsed="false">
      <c r="A173" s="1"/>
      <c r="B173" s="1"/>
      <c r="C173" s="1"/>
      <c r="D173" s="8" t="s">
        <v>9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1"/>
    </row>
    <row r="174" customFormat="false" ht="15" hidden="false" customHeight="false" outlineLevel="0" collapsed="false">
      <c r="A174" s="1"/>
      <c r="B174" s="1"/>
      <c r="C174" s="1"/>
      <c r="D174" s="8" t="s">
        <v>10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1"/>
    </row>
    <row r="175" customFormat="false" ht="15" hidden="false" customHeight="false" outlineLevel="0" collapsed="false">
      <c r="A175" s="1"/>
      <c r="B175" s="1"/>
      <c r="C175" s="1"/>
      <c r="D175" s="8" t="s">
        <v>11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1"/>
    </row>
    <row r="176" customFormat="false" ht="15" hidden="false" customHeight="false" outlineLevel="0" collapsed="false">
      <c r="A176" s="1"/>
      <c r="B176" s="1"/>
      <c r="C176" s="1"/>
      <c r="D176" s="8" t="s">
        <v>12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"/>
    </row>
    <row r="177" customFormat="false" ht="15" hidden="false" customHeight="false" outlineLevel="0" collapsed="false">
      <c r="A177" s="1"/>
      <c r="B177" s="1"/>
      <c r="C177" s="1"/>
      <c r="D177" s="10" t="s">
        <v>13</v>
      </c>
      <c r="E177" s="11"/>
      <c r="F177" s="11" t="s">
        <v>38</v>
      </c>
      <c r="G177" s="11"/>
      <c r="H177" s="11"/>
      <c r="I177" s="11" t="s">
        <v>39</v>
      </c>
      <c r="J177" s="11"/>
      <c r="K177" s="11"/>
      <c r="L177" s="11" t="s">
        <v>40</v>
      </c>
      <c r="M177" s="11"/>
      <c r="N177" s="11"/>
      <c r="O177" s="1"/>
    </row>
    <row r="178" customFormat="false" ht="15" hidden="false" customHeight="false" outlineLevel="0" collapsed="false">
      <c r="A178" s="1"/>
      <c r="B178" s="1"/>
      <c r="C178" s="1"/>
      <c r="D178" s="12" t="s">
        <v>16</v>
      </c>
      <c r="E178" s="13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customFormat="false" ht="15" hidden="false" customHeight="fals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customFormat="false" ht="15" hidden="false" customHeight="false" outlineLevel="0" collapsed="false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customFormat="false" ht="15" hidden="false" customHeight="false" outlineLevel="0" collapsed="false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customFormat="false" ht="15" hidden="false" customHeight="false" outlineLevel="0" collapsed="false">
      <c r="A182" s="1" t="n">
        <v>4061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0" t="n">
        <f aca="false">AVERAGE(E186:N186, E184:N184)</f>
        <v>1.625</v>
      </c>
      <c r="Q182" s="0" t="n">
        <f aca="false">AVERAGE(E187:N187,E185:N185)</f>
        <v>0</v>
      </c>
      <c r="R182" s="0" t="n">
        <f aca="false">AVERAGE(E188:N191)</f>
        <v>2</v>
      </c>
    </row>
    <row r="183" customFormat="false" ht="15" hidden="false" customHeight="false" outlineLevel="0" collapsed="false">
      <c r="A183" s="2"/>
      <c r="B183" s="1" t="s">
        <v>41</v>
      </c>
      <c r="C183" s="1"/>
      <c r="D183" s="1" t="s">
        <v>1</v>
      </c>
      <c r="E183" s="3" t="n">
        <v>1</v>
      </c>
      <c r="F183" s="3" t="n">
        <v>2</v>
      </c>
      <c r="G183" s="3" t="n">
        <v>3</v>
      </c>
      <c r="H183" s="3" t="n">
        <v>4</v>
      </c>
      <c r="I183" s="3" t="n">
        <v>5</v>
      </c>
      <c r="J183" s="3" t="n">
        <v>6</v>
      </c>
      <c r="K183" s="3" t="n">
        <v>7</v>
      </c>
      <c r="L183" s="3" t="n">
        <v>8</v>
      </c>
      <c r="M183" s="3" t="n">
        <v>9</v>
      </c>
      <c r="N183" s="3" t="n">
        <v>10</v>
      </c>
      <c r="O183" s="1"/>
      <c r="P183" s="0" t="s">
        <v>2</v>
      </c>
      <c r="Q183" s="0" t="s">
        <v>3</v>
      </c>
      <c r="R183" s="0" t="s">
        <v>4</v>
      </c>
    </row>
    <row r="184" customFormat="false" ht="15" hidden="false" customHeight="false" outlineLevel="0" collapsed="false">
      <c r="A184" s="1"/>
      <c r="B184" s="1"/>
      <c r="C184" s="1"/>
      <c r="D184" s="4" t="s">
        <v>5</v>
      </c>
      <c r="E184" s="5" t="n">
        <v>2</v>
      </c>
      <c r="F184" s="5" t="n">
        <v>0</v>
      </c>
      <c r="G184" s="5" t="n">
        <v>1</v>
      </c>
      <c r="H184" s="5" t="n">
        <v>0</v>
      </c>
      <c r="I184" s="5" t="n">
        <v>0</v>
      </c>
      <c r="J184" s="5" t="n">
        <v>1</v>
      </c>
      <c r="K184" s="5" t="n">
        <v>0</v>
      </c>
      <c r="L184" s="5" t="n">
        <v>2</v>
      </c>
      <c r="M184" s="5"/>
      <c r="N184" s="5"/>
      <c r="O184" s="1"/>
    </row>
    <row r="185" customFormat="false" ht="15" hidden="false" customHeight="false" outlineLevel="0" collapsed="false">
      <c r="A185" s="1"/>
      <c r="B185" s="1"/>
      <c r="C185" s="1"/>
      <c r="D185" s="4" t="s">
        <v>6</v>
      </c>
      <c r="E185" s="5" t="n">
        <v>0</v>
      </c>
      <c r="F185" s="5" t="n">
        <v>0</v>
      </c>
      <c r="G185" s="5" t="n">
        <v>0</v>
      </c>
      <c r="H185" s="5" t="n">
        <v>0</v>
      </c>
      <c r="I185" s="5" t="n">
        <v>0</v>
      </c>
      <c r="J185" s="5" t="n">
        <v>0</v>
      </c>
      <c r="K185" s="5" t="n">
        <v>0</v>
      </c>
      <c r="L185" s="5" t="n">
        <v>0</v>
      </c>
      <c r="M185" s="5"/>
      <c r="N185" s="5"/>
      <c r="O185" s="1"/>
    </row>
    <row r="186" customFormat="false" ht="15" hidden="false" customHeight="false" outlineLevel="0" collapsed="false">
      <c r="A186" s="1"/>
      <c r="B186" s="1"/>
      <c r="C186" s="1"/>
      <c r="D186" s="6" t="s">
        <v>7</v>
      </c>
      <c r="E186" s="7" t="n">
        <v>2</v>
      </c>
      <c r="F186" s="7" t="n">
        <v>2</v>
      </c>
      <c r="G186" s="7" t="n">
        <v>2</v>
      </c>
      <c r="H186" s="7" t="n">
        <v>3</v>
      </c>
      <c r="I186" s="7" t="n">
        <v>0</v>
      </c>
      <c r="J186" s="7" t="n">
        <v>6</v>
      </c>
      <c r="K186" s="7" t="n">
        <v>3</v>
      </c>
      <c r="L186" s="7" t="n">
        <v>2</v>
      </c>
      <c r="M186" s="7"/>
      <c r="N186" s="7"/>
      <c r="O186" s="1"/>
    </row>
    <row r="187" customFormat="false" ht="15" hidden="false" customHeight="false" outlineLevel="0" collapsed="false">
      <c r="A187" s="1"/>
      <c r="B187" s="1"/>
      <c r="C187" s="1"/>
      <c r="D187" s="6" t="s">
        <v>8</v>
      </c>
      <c r="E187" s="7" t="n">
        <v>0</v>
      </c>
      <c r="F187" s="7" t="n">
        <v>0</v>
      </c>
      <c r="G187" s="7" t="n">
        <v>0</v>
      </c>
      <c r="H187" s="7" t="n">
        <v>0</v>
      </c>
      <c r="I187" s="7" t="n">
        <v>0</v>
      </c>
      <c r="J187" s="7" t="n">
        <v>0</v>
      </c>
      <c r="K187" s="7" t="n">
        <v>0</v>
      </c>
      <c r="L187" s="7" t="n">
        <v>0</v>
      </c>
      <c r="M187" s="7"/>
      <c r="N187" s="7"/>
      <c r="O187" s="1"/>
    </row>
    <row r="188" customFormat="false" ht="15" hidden="false" customHeight="false" outlineLevel="0" collapsed="false">
      <c r="A188" s="1"/>
      <c r="B188" s="1"/>
      <c r="C188" s="1"/>
      <c r="D188" s="8" t="s">
        <v>9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1"/>
    </row>
    <row r="189" customFormat="false" ht="15" hidden="false" customHeight="false" outlineLevel="0" collapsed="false">
      <c r="A189" s="1"/>
      <c r="B189" s="1"/>
      <c r="C189" s="1"/>
      <c r="D189" s="8" t="s">
        <v>10</v>
      </c>
      <c r="E189" s="9" t="n">
        <v>2</v>
      </c>
      <c r="F189" s="9" t="n">
        <v>2</v>
      </c>
      <c r="G189" s="9" t="n">
        <v>2</v>
      </c>
      <c r="H189" s="9"/>
      <c r="I189" s="9"/>
      <c r="J189" s="9" t="n">
        <v>2</v>
      </c>
      <c r="K189" s="9"/>
      <c r="L189" s="9" t="n">
        <v>2</v>
      </c>
      <c r="M189" s="9"/>
      <c r="N189" s="9"/>
      <c r="O189" s="1"/>
    </row>
    <row r="190" customFormat="false" ht="15" hidden="false" customHeight="false" outlineLevel="0" collapsed="false">
      <c r="A190" s="1"/>
      <c r="B190" s="1"/>
      <c r="C190" s="1"/>
      <c r="D190" s="8" t="s">
        <v>11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1"/>
    </row>
    <row r="191" customFormat="false" ht="15" hidden="false" customHeight="false" outlineLevel="0" collapsed="false">
      <c r="A191" s="1"/>
      <c r="B191" s="1"/>
      <c r="C191" s="1"/>
      <c r="D191" s="8" t="s">
        <v>12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1"/>
    </row>
    <row r="192" customFormat="false" ht="15" hidden="false" customHeight="false" outlineLevel="0" collapsed="false">
      <c r="A192" s="1"/>
      <c r="B192" s="1"/>
      <c r="C192" s="1"/>
      <c r="D192" s="10" t="s">
        <v>13</v>
      </c>
      <c r="E192" s="11"/>
      <c r="F192" s="11"/>
      <c r="G192" s="11"/>
      <c r="H192" s="11"/>
      <c r="I192" s="11" t="s">
        <v>42</v>
      </c>
      <c r="J192" s="11"/>
      <c r="K192" s="11"/>
      <c r="L192" s="11"/>
      <c r="M192" s="11"/>
      <c r="N192" s="11"/>
      <c r="O192" s="1"/>
    </row>
    <row r="193" customFormat="false" ht="15" hidden="false" customHeight="false" outlineLevel="0" collapsed="false">
      <c r="A193" s="1"/>
      <c r="B193" s="1"/>
      <c r="C193" s="1"/>
      <c r="D193" s="12" t="s">
        <v>16</v>
      </c>
      <c r="E193" s="13"/>
      <c r="F193" s="1"/>
      <c r="G193" s="1"/>
      <c r="H193" s="1"/>
      <c r="I193" s="1" t="s">
        <v>17</v>
      </c>
      <c r="J193" s="1"/>
      <c r="K193" s="1"/>
      <c r="L193" s="1"/>
      <c r="M193" s="1"/>
      <c r="N193" s="1"/>
      <c r="O193" s="1"/>
    </row>
    <row r="194" customFormat="false" ht="15" hidden="false" customHeight="fals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customFormat="false" ht="15" hidden="false" customHeight="false" outlineLevel="0" collapsed="false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customFormat="false" ht="15" hidden="false" customHeight="false" outlineLevel="0" collapsed="false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customFormat="false" ht="15" hidden="false" customHeight="false" outlineLevel="0" collapsed="false">
      <c r="A197" s="1" t="n">
        <v>4104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0" t="n">
        <f aca="false">AVERAGE(E201:N201, E199:N199)</f>
        <v>0</v>
      </c>
      <c r="Q197" s="0" t="n">
        <f aca="false">AVERAGE(E202:N202,E200:N200)</f>
        <v>0.0625</v>
      </c>
      <c r="R197" s="0" t="e">
        <f aca="false">AVERAGE(E203:N206)</f>
        <v>#DIV/0!</v>
      </c>
    </row>
    <row r="198" customFormat="false" ht="15" hidden="false" customHeight="false" outlineLevel="0" collapsed="false">
      <c r="A198" s="2"/>
      <c r="B198" s="1" t="s">
        <v>43</v>
      </c>
      <c r="C198" s="1"/>
      <c r="D198" s="1" t="s">
        <v>1</v>
      </c>
      <c r="E198" s="3" t="n">
        <v>1</v>
      </c>
      <c r="F198" s="3" t="n">
        <v>2</v>
      </c>
      <c r="G198" s="3" t="n">
        <v>3</v>
      </c>
      <c r="H198" s="3" t="n">
        <v>4</v>
      </c>
      <c r="I198" s="3" t="n">
        <v>5</v>
      </c>
      <c r="J198" s="3" t="n">
        <v>6</v>
      </c>
      <c r="K198" s="3" t="n">
        <v>7</v>
      </c>
      <c r="L198" s="3" t="n">
        <v>8</v>
      </c>
      <c r="M198" s="3" t="n">
        <v>9</v>
      </c>
      <c r="N198" s="3" t="n">
        <v>10</v>
      </c>
      <c r="O198" s="1"/>
      <c r="P198" s="0" t="s">
        <v>2</v>
      </c>
      <c r="Q198" s="0" t="s">
        <v>3</v>
      </c>
      <c r="R198" s="0" t="s">
        <v>4</v>
      </c>
    </row>
    <row r="199" customFormat="false" ht="15" hidden="false" customHeight="false" outlineLevel="0" collapsed="false">
      <c r="A199" s="1"/>
      <c r="B199" s="1"/>
      <c r="C199" s="1"/>
      <c r="D199" s="4" t="s">
        <v>5</v>
      </c>
      <c r="E199" s="5" t="n">
        <v>0</v>
      </c>
      <c r="F199" s="5" t="n">
        <v>0</v>
      </c>
      <c r="G199" s="5" t="n">
        <v>0</v>
      </c>
      <c r="H199" s="5" t="n">
        <v>0</v>
      </c>
      <c r="I199" s="5" t="n">
        <v>0</v>
      </c>
      <c r="J199" s="5" t="n">
        <v>0</v>
      </c>
      <c r="K199" s="5" t="n">
        <v>0</v>
      </c>
      <c r="L199" s="5" t="n">
        <v>0</v>
      </c>
      <c r="M199" s="5"/>
      <c r="N199" s="5"/>
      <c r="O199" s="1"/>
    </row>
    <row r="200" customFormat="false" ht="15" hidden="false" customHeight="false" outlineLevel="0" collapsed="false">
      <c r="A200" s="1"/>
      <c r="B200" s="1"/>
      <c r="C200" s="1"/>
      <c r="D200" s="4" t="s">
        <v>6</v>
      </c>
      <c r="E200" s="5" t="n">
        <v>0</v>
      </c>
      <c r="F200" s="5" t="n">
        <v>0</v>
      </c>
      <c r="G200" s="5" t="n">
        <v>1</v>
      </c>
      <c r="H200" s="5" t="n">
        <v>0</v>
      </c>
      <c r="I200" s="5" t="n">
        <v>0</v>
      </c>
      <c r="J200" s="5" t="n">
        <v>0</v>
      </c>
      <c r="K200" s="5" t="n">
        <v>0</v>
      </c>
      <c r="L200" s="5" t="n">
        <v>0</v>
      </c>
      <c r="M200" s="5"/>
      <c r="N200" s="5"/>
      <c r="O200" s="1"/>
    </row>
    <row r="201" customFormat="false" ht="15" hidden="false" customHeight="false" outlineLevel="0" collapsed="false">
      <c r="A201" s="1"/>
      <c r="B201" s="1"/>
      <c r="C201" s="1"/>
      <c r="D201" s="6" t="s">
        <v>7</v>
      </c>
      <c r="E201" s="7" t="n">
        <v>0</v>
      </c>
      <c r="F201" s="7" t="n">
        <v>0</v>
      </c>
      <c r="G201" s="7" t="n">
        <v>0</v>
      </c>
      <c r="H201" s="7" t="n">
        <v>0</v>
      </c>
      <c r="I201" s="7" t="n">
        <v>0</v>
      </c>
      <c r="J201" s="7" t="n">
        <v>0</v>
      </c>
      <c r="K201" s="7" t="n">
        <v>0</v>
      </c>
      <c r="L201" s="7" t="n">
        <v>0</v>
      </c>
      <c r="M201" s="7"/>
      <c r="N201" s="7"/>
      <c r="O201" s="1"/>
    </row>
    <row r="202" customFormat="false" ht="15" hidden="false" customHeight="false" outlineLevel="0" collapsed="false">
      <c r="A202" s="1"/>
      <c r="B202" s="1"/>
      <c r="C202" s="1"/>
      <c r="D202" s="6" t="s">
        <v>8</v>
      </c>
      <c r="E202" s="7" t="n">
        <v>0</v>
      </c>
      <c r="F202" s="7" t="n">
        <v>0</v>
      </c>
      <c r="G202" s="7" t="n">
        <v>0</v>
      </c>
      <c r="H202" s="7" t="n">
        <v>0</v>
      </c>
      <c r="I202" s="7" t="n">
        <v>0</v>
      </c>
      <c r="J202" s="7" t="n">
        <v>0</v>
      </c>
      <c r="K202" s="7" t="n">
        <v>0</v>
      </c>
      <c r="L202" s="7" t="n">
        <v>0</v>
      </c>
      <c r="M202" s="7"/>
      <c r="N202" s="7"/>
      <c r="O202" s="1"/>
    </row>
    <row r="203" customFormat="false" ht="15" hidden="false" customHeight="false" outlineLevel="0" collapsed="false">
      <c r="A203" s="1"/>
      <c r="B203" s="1"/>
      <c r="C203" s="1"/>
      <c r="D203" s="8" t="s">
        <v>9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"/>
    </row>
    <row r="204" customFormat="false" ht="15" hidden="false" customHeight="false" outlineLevel="0" collapsed="false">
      <c r="A204" s="1"/>
      <c r="B204" s="1"/>
      <c r="C204" s="1"/>
      <c r="D204" s="8" t="s">
        <v>10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"/>
    </row>
    <row r="205" customFormat="false" ht="15" hidden="false" customHeight="false" outlineLevel="0" collapsed="false">
      <c r="A205" s="1"/>
      <c r="B205" s="1"/>
      <c r="C205" s="1"/>
      <c r="D205" s="8" t="s">
        <v>11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"/>
    </row>
    <row r="206" customFormat="false" ht="15" hidden="false" customHeight="false" outlineLevel="0" collapsed="false">
      <c r="A206" s="1"/>
      <c r="B206" s="1"/>
      <c r="C206" s="1"/>
      <c r="D206" s="8" t="s">
        <v>12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"/>
    </row>
    <row r="207" customFormat="false" ht="15" hidden="false" customHeight="false" outlineLevel="0" collapsed="false">
      <c r="A207" s="1"/>
      <c r="B207" s="1"/>
      <c r="C207" s="1"/>
      <c r="D207" s="10" t="s">
        <v>13</v>
      </c>
      <c r="E207" s="11" t="s">
        <v>44</v>
      </c>
      <c r="F207" s="11" t="s">
        <v>45</v>
      </c>
      <c r="G207" s="11"/>
      <c r="H207" s="11" t="s">
        <v>46</v>
      </c>
      <c r="I207" s="11" t="s">
        <v>47</v>
      </c>
      <c r="J207" s="11"/>
      <c r="K207" s="11"/>
      <c r="L207" s="11"/>
      <c r="M207" s="11"/>
      <c r="N207" s="11"/>
      <c r="O207" s="1"/>
    </row>
    <row r="208" customFormat="false" ht="15" hidden="false" customHeight="false" outlineLevel="0" collapsed="false">
      <c r="A208" s="1"/>
      <c r="B208" s="1"/>
      <c r="C208" s="1"/>
      <c r="D208" s="12" t="s">
        <v>16</v>
      </c>
      <c r="E208" s="13"/>
      <c r="F208" s="1"/>
      <c r="G208" s="1"/>
      <c r="H208" s="1" t="s">
        <v>17</v>
      </c>
      <c r="I208" s="1" t="s">
        <v>17</v>
      </c>
      <c r="J208" s="1" t="s">
        <v>17</v>
      </c>
      <c r="K208" s="1"/>
      <c r="L208" s="1"/>
      <c r="M208" s="1"/>
      <c r="N208" s="1"/>
      <c r="O208" s="1"/>
    </row>
    <row r="209" customFormat="false" ht="15" hidden="false" customHeight="fals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customFormat="false" ht="15" hidden="false" customHeight="false" outlineLevel="0" collapsed="false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customFormat="false" ht="15" hidden="false" customHeight="false" outlineLevel="0" collapsed="false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customFormat="false" ht="15" hidden="false" customHeight="false" outlineLevel="0" collapsed="false">
      <c r="A212" s="1" t="n">
        <v>4125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0" t="n">
        <f aca="false">AVERAGE(E216:N216, E214:N214)</f>
        <v>1.14285714285714</v>
      </c>
      <c r="Q212" s="0" t="n">
        <f aca="false">AVERAGE(E217:N217,E215:N215)</f>
        <v>0</v>
      </c>
      <c r="R212" s="0" t="e">
        <f aca="false">AVERAGE(E218:N221)</f>
        <v>#DIV/0!</v>
      </c>
    </row>
    <row r="213" customFormat="false" ht="15" hidden="false" customHeight="false" outlineLevel="0" collapsed="false">
      <c r="A213" s="2"/>
      <c r="B213" s="1" t="s">
        <v>48</v>
      </c>
      <c r="C213" s="1"/>
      <c r="D213" s="1" t="s">
        <v>1</v>
      </c>
      <c r="E213" s="3" t="n">
        <v>1</v>
      </c>
      <c r="F213" s="3" t="n">
        <v>2</v>
      </c>
      <c r="G213" s="3" t="n">
        <v>3</v>
      </c>
      <c r="H213" s="3" t="n">
        <v>4</v>
      </c>
      <c r="I213" s="3" t="n">
        <v>5</v>
      </c>
      <c r="J213" s="3" t="n">
        <v>6</v>
      </c>
      <c r="K213" s="3" t="n">
        <v>7</v>
      </c>
      <c r="L213" s="3" t="n">
        <v>8</v>
      </c>
      <c r="M213" s="3" t="n">
        <v>9</v>
      </c>
      <c r="N213" s="3" t="n">
        <v>10</v>
      </c>
      <c r="O213" s="1"/>
      <c r="P213" s="0" t="s">
        <v>2</v>
      </c>
      <c r="Q213" s="0" t="s">
        <v>3</v>
      </c>
      <c r="R213" s="0" t="s">
        <v>4</v>
      </c>
    </row>
    <row r="214" customFormat="false" ht="15" hidden="false" customHeight="false" outlineLevel="0" collapsed="false">
      <c r="A214" s="1"/>
      <c r="B214" s="1"/>
      <c r="C214" s="1"/>
      <c r="D214" s="4" t="s">
        <v>5</v>
      </c>
      <c r="E214" s="5" t="n">
        <v>1</v>
      </c>
      <c r="F214" s="5" t="n">
        <v>1</v>
      </c>
      <c r="G214" s="5" t="n">
        <v>0</v>
      </c>
      <c r="H214" s="5" t="n">
        <v>0</v>
      </c>
      <c r="I214" s="5" t="n">
        <v>0</v>
      </c>
      <c r="J214" s="5" t="n">
        <v>0</v>
      </c>
      <c r="K214" s="5" t="n">
        <v>1</v>
      </c>
      <c r="L214" s="5"/>
      <c r="M214" s="5"/>
      <c r="N214" s="5"/>
      <c r="O214" s="1"/>
    </row>
    <row r="215" customFormat="false" ht="15" hidden="false" customHeight="false" outlineLevel="0" collapsed="false">
      <c r="A215" s="1"/>
      <c r="B215" s="1"/>
      <c r="C215" s="1"/>
      <c r="D215" s="4" t="s">
        <v>6</v>
      </c>
      <c r="E215" s="5" t="n">
        <v>0</v>
      </c>
      <c r="F215" s="5" t="n">
        <v>0</v>
      </c>
      <c r="G215" s="5" t="n">
        <v>0</v>
      </c>
      <c r="H215" s="5" t="n">
        <v>0</v>
      </c>
      <c r="I215" s="5" t="n">
        <v>0</v>
      </c>
      <c r="J215" s="5" t="n">
        <v>0</v>
      </c>
      <c r="K215" s="5" t="n">
        <v>0</v>
      </c>
      <c r="L215" s="5"/>
      <c r="M215" s="5"/>
      <c r="N215" s="5"/>
      <c r="O215" s="1"/>
    </row>
    <row r="216" customFormat="false" ht="15" hidden="false" customHeight="false" outlineLevel="0" collapsed="false">
      <c r="A216" s="1"/>
      <c r="B216" s="1"/>
      <c r="C216" s="1"/>
      <c r="D216" s="6" t="s">
        <v>7</v>
      </c>
      <c r="E216" s="7" t="n">
        <v>2</v>
      </c>
      <c r="F216" s="7" t="n">
        <v>0</v>
      </c>
      <c r="G216" s="7" t="n">
        <v>2</v>
      </c>
      <c r="H216" s="7" t="n">
        <v>0</v>
      </c>
      <c r="I216" s="7" t="n">
        <v>3</v>
      </c>
      <c r="J216" s="7" t="n">
        <v>4</v>
      </c>
      <c r="K216" s="7" t="n">
        <v>2</v>
      </c>
      <c r="L216" s="7"/>
      <c r="M216" s="7"/>
      <c r="N216" s="7"/>
      <c r="O216" s="1"/>
    </row>
    <row r="217" customFormat="false" ht="15" hidden="false" customHeight="false" outlineLevel="0" collapsed="false">
      <c r="A217" s="1"/>
      <c r="B217" s="1"/>
      <c r="C217" s="1"/>
      <c r="D217" s="6" t="s">
        <v>8</v>
      </c>
      <c r="E217" s="7" t="n">
        <v>0</v>
      </c>
      <c r="F217" s="7" t="n">
        <v>0</v>
      </c>
      <c r="G217" s="7" t="n">
        <v>0</v>
      </c>
      <c r="H217" s="7" t="n">
        <v>0</v>
      </c>
      <c r="I217" s="7" t="n">
        <v>0</v>
      </c>
      <c r="J217" s="7" t="n">
        <v>0</v>
      </c>
      <c r="K217" s="7" t="n">
        <v>0</v>
      </c>
      <c r="L217" s="7"/>
      <c r="M217" s="7"/>
      <c r="N217" s="7"/>
      <c r="O217" s="1"/>
    </row>
    <row r="218" customFormat="false" ht="15" hidden="false" customHeight="false" outlineLevel="0" collapsed="false">
      <c r="A218" s="1"/>
      <c r="B218" s="1"/>
      <c r="C218" s="1"/>
      <c r="D218" s="8" t="s">
        <v>9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1"/>
    </row>
    <row r="219" customFormat="false" ht="15" hidden="false" customHeight="false" outlineLevel="0" collapsed="false">
      <c r="A219" s="1"/>
      <c r="B219" s="1"/>
      <c r="C219" s="1"/>
      <c r="D219" s="8" t="s">
        <v>10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1"/>
    </row>
    <row r="220" customFormat="false" ht="15" hidden="false" customHeight="false" outlineLevel="0" collapsed="false">
      <c r="A220" s="1"/>
      <c r="B220" s="1"/>
      <c r="C220" s="1"/>
      <c r="D220" s="8" t="s">
        <v>11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1"/>
    </row>
    <row r="221" customFormat="false" ht="15" hidden="false" customHeight="false" outlineLevel="0" collapsed="false">
      <c r="A221" s="1"/>
      <c r="B221" s="1"/>
      <c r="C221" s="1"/>
      <c r="D221" s="8" t="s">
        <v>12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1"/>
    </row>
    <row r="222" customFormat="false" ht="15" hidden="false" customHeight="false" outlineLevel="0" collapsed="false">
      <c r="A222" s="1"/>
      <c r="B222" s="1"/>
      <c r="C222" s="1"/>
      <c r="D222" s="10" t="s">
        <v>13</v>
      </c>
      <c r="E222" s="11" t="s">
        <v>49</v>
      </c>
      <c r="F222" s="11" t="s">
        <v>50</v>
      </c>
      <c r="G222" s="11"/>
      <c r="H222" s="11"/>
      <c r="I222" s="11" t="s">
        <v>51</v>
      </c>
      <c r="J222" s="11"/>
      <c r="K222" s="11"/>
      <c r="L222" s="11"/>
      <c r="M222" s="11"/>
      <c r="N222" s="11"/>
      <c r="O222" s="1"/>
    </row>
    <row r="223" customFormat="false" ht="15" hidden="false" customHeight="false" outlineLevel="0" collapsed="false">
      <c r="A223" s="1"/>
      <c r="B223" s="1"/>
      <c r="C223" s="1"/>
      <c r="D223" s="12" t="s">
        <v>16</v>
      </c>
      <c r="E223" s="13"/>
      <c r="F223" s="1"/>
      <c r="G223" s="1"/>
      <c r="H223" s="1" t="s">
        <v>17</v>
      </c>
      <c r="I223" s="1"/>
      <c r="J223" s="1"/>
      <c r="K223" s="1"/>
      <c r="L223" s="1"/>
      <c r="M223" s="1"/>
      <c r="N223" s="1"/>
      <c r="O223" s="1"/>
    </row>
    <row r="224" customFormat="false" ht="15" hidden="false" customHeight="fals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customFormat="false" ht="15" hidden="false" customHeight="false" outlineLevel="0" collapsed="false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customFormat="false" ht="15" hidden="false" customHeight="false" outlineLevel="0" collapsed="false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customFormat="false" ht="15" hidden="false" customHeight="false" outlineLevel="0" collapsed="false">
      <c r="A227" s="1" t="n">
        <v>4513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0" t="n">
        <f aca="false">AVERAGE(E231:N231, E229:N229)</f>
        <v>0.0625</v>
      </c>
      <c r="Q227" s="0" t="n">
        <f aca="false">AVERAGE(E232:N232,E230:N230)</f>
        <v>2.9375</v>
      </c>
      <c r="R227" s="0" t="n">
        <f aca="false">AVERAGE(E233:N236)</f>
        <v>2</v>
      </c>
    </row>
    <row r="228" customFormat="false" ht="15" hidden="false" customHeight="false" outlineLevel="0" collapsed="false">
      <c r="A228" s="2"/>
      <c r="B228" s="1" t="s">
        <v>52</v>
      </c>
      <c r="C228" s="1"/>
      <c r="D228" s="1" t="s">
        <v>1</v>
      </c>
      <c r="E228" s="3" t="n">
        <v>1</v>
      </c>
      <c r="F228" s="3" t="n">
        <v>2</v>
      </c>
      <c r="G228" s="3" t="n">
        <v>3</v>
      </c>
      <c r="H228" s="3" t="n">
        <v>4</v>
      </c>
      <c r="I228" s="3" t="n">
        <v>5</v>
      </c>
      <c r="J228" s="3" t="n">
        <v>6</v>
      </c>
      <c r="K228" s="3" t="n">
        <v>7</v>
      </c>
      <c r="L228" s="3" t="n">
        <v>8</v>
      </c>
      <c r="M228" s="3" t="n">
        <v>9</v>
      </c>
      <c r="N228" s="3" t="n">
        <v>10</v>
      </c>
      <c r="O228" s="1"/>
      <c r="P228" s="0" t="s">
        <v>2</v>
      </c>
      <c r="Q228" s="0" t="s">
        <v>3</v>
      </c>
      <c r="R228" s="0" t="s">
        <v>4</v>
      </c>
    </row>
    <row r="229" customFormat="false" ht="15" hidden="false" customHeight="false" outlineLevel="0" collapsed="false">
      <c r="A229" s="1"/>
      <c r="B229" s="1"/>
      <c r="C229" s="1"/>
      <c r="D229" s="4" t="s">
        <v>5</v>
      </c>
      <c r="E229" s="5" t="n">
        <v>0</v>
      </c>
      <c r="F229" s="5" t="n">
        <v>0</v>
      </c>
      <c r="G229" s="5" t="n">
        <v>0</v>
      </c>
      <c r="H229" s="5" t="n">
        <v>0</v>
      </c>
      <c r="I229" s="5" t="n">
        <v>0</v>
      </c>
      <c r="J229" s="5" t="n">
        <v>1</v>
      </c>
      <c r="K229" s="5" t="n">
        <v>0</v>
      </c>
      <c r="L229" s="5" t="n">
        <v>0</v>
      </c>
      <c r="M229" s="5"/>
      <c r="N229" s="5"/>
      <c r="O229" s="1"/>
    </row>
    <row r="230" customFormat="false" ht="15" hidden="false" customHeight="false" outlineLevel="0" collapsed="false">
      <c r="A230" s="1"/>
      <c r="B230" s="1"/>
      <c r="C230" s="1"/>
      <c r="D230" s="4" t="s">
        <v>6</v>
      </c>
      <c r="E230" s="5" t="n">
        <v>2</v>
      </c>
      <c r="F230" s="5" t="n">
        <v>0</v>
      </c>
      <c r="G230" s="5" t="n">
        <v>0</v>
      </c>
      <c r="H230" s="5" t="n">
        <v>0</v>
      </c>
      <c r="I230" s="5" t="n">
        <v>2</v>
      </c>
      <c r="J230" s="5" t="n">
        <v>1</v>
      </c>
      <c r="K230" s="5" t="n">
        <v>0</v>
      </c>
      <c r="L230" s="5" t="n">
        <v>0</v>
      </c>
      <c r="M230" s="5"/>
      <c r="N230" s="5"/>
      <c r="O230" s="1"/>
    </row>
    <row r="231" customFormat="false" ht="15" hidden="false" customHeight="false" outlineLevel="0" collapsed="false">
      <c r="A231" s="1"/>
      <c r="B231" s="1"/>
      <c r="C231" s="1"/>
      <c r="D231" s="6" t="s">
        <v>7</v>
      </c>
      <c r="E231" s="7" t="n">
        <v>0</v>
      </c>
      <c r="F231" s="7" t="n">
        <v>0</v>
      </c>
      <c r="G231" s="7" t="n">
        <v>0</v>
      </c>
      <c r="H231" s="7" t="n">
        <v>0</v>
      </c>
      <c r="I231" s="7" t="n">
        <v>0</v>
      </c>
      <c r="J231" s="7" t="n">
        <v>0</v>
      </c>
      <c r="K231" s="7" t="n">
        <v>0</v>
      </c>
      <c r="L231" s="7" t="n">
        <v>0</v>
      </c>
      <c r="M231" s="7"/>
      <c r="N231" s="7"/>
      <c r="O231" s="1"/>
    </row>
    <row r="232" customFormat="false" ht="15" hidden="false" customHeight="false" outlineLevel="0" collapsed="false">
      <c r="A232" s="1"/>
      <c r="B232" s="1"/>
      <c r="C232" s="1"/>
      <c r="D232" s="6" t="s">
        <v>8</v>
      </c>
      <c r="E232" s="7" t="n">
        <v>8</v>
      </c>
      <c r="F232" s="7" t="n">
        <v>1</v>
      </c>
      <c r="G232" s="7" t="n">
        <v>8</v>
      </c>
      <c r="H232" s="7" t="n">
        <v>8</v>
      </c>
      <c r="I232" s="7" t="n">
        <v>0</v>
      </c>
      <c r="J232" s="7" t="n">
        <v>6</v>
      </c>
      <c r="K232" s="7" t="n">
        <v>6</v>
      </c>
      <c r="L232" s="7" t="n">
        <v>5</v>
      </c>
      <c r="M232" s="7"/>
      <c r="N232" s="7"/>
      <c r="O232" s="1"/>
    </row>
    <row r="233" customFormat="false" ht="15" hidden="false" customHeight="false" outlineLevel="0" collapsed="false">
      <c r="A233" s="1"/>
      <c r="B233" s="1"/>
      <c r="C233" s="1"/>
      <c r="D233" s="8" t="s">
        <v>9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1"/>
    </row>
    <row r="234" customFormat="false" ht="15" hidden="false" customHeight="false" outlineLevel="0" collapsed="false">
      <c r="A234" s="1"/>
      <c r="B234" s="1"/>
      <c r="C234" s="1"/>
      <c r="D234" s="8" t="s">
        <v>10</v>
      </c>
      <c r="E234" s="9"/>
      <c r="F234" s="9" t="n">
        <v>2</v>
      </c>
      <c r="G234" s="9"/>
      <c r="H234" s="9"/>
      <c r="I234" s="9"/>
      <c r="J234" s="9" t="n">
        <v>2</v>
      </c>
      <c r="K234" s="9" t="n">
        <v>2</v>
      </c>
      <c r="L234" s="9" t="n">
        <v>2</v>
      </c>
      <c r="M234" s="9"/>
      <c r="N234" s="9"/>
      <c r="O234" s="1"/>
    </row>
    <row r="235" customFormat="false" ht="15" hidden="false" customHeight="false" outlineLevel="0" collapsed="false">
      <c r="A235" s="1"/>
      <c r="B235" s="1"/>
      <c r="C235" s="1"/>
      <c r="D235" s="8" t="s">
        <v>11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1"/>
    </row>
    <row r="236" customFormat="false" ht="15" hidden="false" customHeight="false" outlineLevel="0" collapsed="false">
      <c r="A236" s="1"/>
      <c r="B236" s="1"/>
      <c r="C236" s="1"/>
      <c r="D236" s="8" t="s">
        <v>12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1"/>
    </row>
    <row r="237" customFormat="false" ht="15" hidden="false" customHeight="false" outlineLevel="0" collapsed="false">
      <c r="A237" s="1"/>
      <c r="B237" s="1"/>
      <c r="C237" s="1"/>
      <c r="D237" s="10" t="s">
        <v>13</v>
      </c>
      <c r="E237" s="11"/>
      <c r="F237" s="11"/>
      <c r="G237" s="11" t="s">
        <v>53</v>
      </c>
      <c r="H237" s="11"/>
      <c r="I237" s="11"/>
      <c r="J237" s="11"/>
      <c r="K237" s="11"/>
      <c r="L237" s="11"/>
      <c r="M237" s="11"/>
      <c r="N237" s="11"/>
      <c r="O237" s="1"/>
    </row>
    <row r="238" customFormat="false" ht="15" hidden="false" customHeight="false" outlineLevel="0" collapsed="false">
      <c r="A238" s="1"/>
      <c r="B238" s="1"/>
      <c r="C238" s="1"/>
      <c r="D238" s="12" t="s">
        <v>16</v>
      </c>
      <c r="E238" s="13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customFormat="false" ht="15" hidden="false" customHeight="fals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customFormat="false" ht="15" hidden="false" customHeight="false" outlineLevel="0" collapsed="false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customFormat="false" ht="15" hidden="false" customHeight="false" outlineLevel="0" collapsed="false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customFormat="false" ht="15" hidden="false" customHeight="false" outlineLevel="0" collapsed="false">
      <c r="A242" s="1" t="n">
        <v>4692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0" t="n">
        <f aca="false">AVERAGE(E246:N246, E244:N244)</f>
        <v>1</v>
      </c>
      <c r="Q242" s="0" t="n">
        <f aca="false">AVERAGE(E247:N247,E245:N245)</f>
        <v>0.125</v>
      </c>
      <c r="R242" s="0" t="n">
        <f aca="false">AVERAGE(E248:N251)</f>
        <v>1</v>
      </c>
    </row>
    <row r="243" customFormat="false" ht="15" hidden="false" customHeight="false" outlineLevel="0" collapsed="false">
      <c r="A243" s="2"/>
      <c r="B243" s="1" t="s">
        <v>54</v>
      </c>
      <c r="C243" s="1"/>
      <c r="D243" s="1" t="s">
        <v>1</v>
      </c>
      <c r="E243" s="3" t="n">
        <v>1</v>
      </c>
      <c r="F243" s="3" t="n">
        <v>2</v>
      </c>
      <c r="G243" s="3" t="n">
        <v>3</v>
      </c>
      <c r="H243" s="3" t="n">
        <v>4</v>
      </c>
      <c r="I243" s="3" t="n">
        <v>5</v>
      </c>
      <c r="J243" s="3" t="n">
        <v>6</v>
      </c>
      <c r="K243" s="3" t="n">
        <v>7</v>
      </c>
      <c r="L243" s="3" t="n">
        <v>8</v>
      </c>
      <c r="M243" s="3" t="n">
        <v>9</v>
      </c>
      <c r="N243" s="3" t="n">
        <v>10</v>
      </c>
      <c r="O243" s="1"/>
      <c r="P243" s="0" t="s">
        <v>2</v>
      </c>
      <c r="Q243" s="0" t="s">
        <v>3</v>
      </c>
      <c r="R243" s="0" t="s">
        <v>4</v>
      </c>
    </row>
    <row r="244" customFormat="false" ht="15" hidden="false" customHeight="false" outlineLevel="0" collapsed="false">
      <c r="A244" s="1"/>
      <c r="B244" s="1"/>
      <c r="C244" s="1"/>
      <c r="D244" s="4" t="s">
        <v>5</v>
      </c>
      <c r="E244" s="5" t="n">
        <v>0</v>
      </c>
      <c r="F244" s="5" t="n">
        <v>0</v>
      </c>
      <c r="G244" s="5" t="n">
        <v>1</v>
      </c>
      <c r="H244" s="5" t="n">
        <v>0</v>
      </c>
      <c r="I244" s="5" t="n">
        <v>0</v>
      </c>
      <c r="J244" s="5" t="n">
        <v>0</v>
      </c>
      <c r="K244" s="5" t="n">
        <v>1</v>
      </c>
      <c r="L244" s="5" t="n">
        <v>1</v>
      </c>
      <c r="M244" s="5"/>
      <c r="N244" s="5"/>
      <c r="O244" s="1"/>
    </row>
    <row r="245" customFormat="false" ht="15" hidden="false" customHeight="false" outlineLevel="0" collapsed="false">
      <c r="A245" s="1"/>
      <c r="B245" s="1"/>
      <c r="C245" s="1"/>
      <c r="D245" s="4" t="s">
        <v>6</v>
      </c>
      <c r="E245" s="5" t="n">
        <v>0</v>
      </c>
      <c r="F245" s="5" t="n">
        <v>0</v>
      </c>
      <c r="G245" s="5" t="n">
        <v>0</v>
      </c>
      <c r="H245" s="5" t="n">
        <v>0</v>
      </c>
      <c r="I245" s="5" t="n">
        <v>0</v>
      </c>
      <c r="J245" s="5" t="n">
        <v>0</v>
      </c>
      <c r="K245" s="5" t="n">
        <v>0</v>
      </c>
      <c r="L245" s="5" t="n">
        <v>0</v>
      </c>
      <c r="M245" s="5"/>
      <c r="N245" s="5"/>
      <c r="O245" s="1"/>
    </row>
    <row r="246" customFormat="false" ht="15" hidden="false" customHeight="false" outlineLevel="0" collapsed="false">
      <c r="A246" s="1"/>
      <c r="B246" s="1"/>
      <c r="C246" s="1"/>
      <c r="D246" s="6" t="s">
        <v>7</v>
      </c>
      <c r="E246" s="7" t="n">
        <v>0</v>
      </c>
      <c r="F246" s="7" t="n">
        <v>0</v>
      </c>
      <c r="G246" s="7" t="n">
        <v>3</v>
      </c>
      <c r="H246" s="7" t="n">
        <v>0</v>
      </c>
      <c r="I246" s="7" t="n">
        <v>4</v>
      </c>
      <c r="J246" s="7" t="n">
        <v>3</v>
      </c>
      <c r="K246" s="7" t="n">
        <v>1</v>
      </c>
      <c r="L246" s="7" t="n">
        <v>2</v>
      </c>
      <c r="M246" s="7"/>
      <c r="N246" s="7"/>
      <c r="O246" s="1"/>
    </row>
    <row r="247" customFormat="false" ht="15" hidden="false" customHeight="false" outlineLevel="0" collapsed="false">
      <c r="A247" s="1"/>
      <c r="B247" s="1"/>
      <c r="C247" s="1"/>
      <c r="D247" s="6" t="s">
        <v>8</v>
      </c>
      <c r="E247" s="7" t="n">
        <v>0</v>
      </c>
      <c r="F247" s="7" t="n">
        <v>0</v>
      </c>
      <c r="G247" s="7" t="n">
        <v>0</v>
      </c>
      <c r="H247" s="7" t="n">
        <v>0</v>
      </c>
      <c r="I247" s="7" t="n">
        <v>1</v>
      </c>
      <c r="J247" s="7" t="n">
        <v>0</v>
      </c>
      <c r="K247" s="7" t="n">
        <v>0</v>
      </c>
      <c r="L247" s="7" t="n">
        <v>1</v>
      </c>
      <c r="M247" s="7"/>
      <c r="N247" s="7"/>
      <c r="O247" s="1"/>
    </row>
    <row r="248" customFormat="false" ht="15" hidden="false" customHeight="false" outlineLevel="0" collapsed="false">
      <c r="A248" s="1"/>
      <c r="B248" s="1"/>
      <c r="C248" s="1"/>
      <c r="D248" s="8" t="s">
        <v>9</v>
      </c>
      <c r="E248" s="9"/>
      <c r="F248" s="9"/>
      <c r="G248" s="9"/>
      <c r="H248" s="9"/>
      <c r="I248" s="9"/>
      <c r="J248" s="9"/>
      <c r="K248" s="9" t="n">
        <v>1</v>
      </c>
      <c r="L248" s="9"/>
      <c r="M248" s="9"/>
      <c r="N248" s="9"/>
      <c r="O248" s="1"/>
    </row>
    <row r="249" customFormat="false" ht="15" hidden="false" customHeight="false" outlineLevel="0" collapsed="false">
      <c r="A249" s="1"/>
      <c r="B249" s="1"/>
      <c r="C249" s="1"/>
      <c r="D249" s="8" t="s">
        <v>10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1"/>
    </row>
    <row r="250" customFormat="false" ht="15" hidden="false" customHeight="false" outlineLevel="0" collapsed="false">
      <c r="A250" s="1"/>
      <c r="B250" s="1"/>
      <c r="C250" s="1"/>
      <c r="D250" s="8" t="s">
        <v>11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"/>
    </row>
    <row r="251" customFormat="false" ht="15" hidden="false" customHeight="false" outlineLevel="0" collapsed="false">
      <c r="A251" s="1"/>
      <c r="B251" s="1"/>
      <c r="C251" s="1"/>
      <c r="D251" s="8" t="s">
        <v>12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"/>
    </row>
    <row r="252" customFormat="false" ht="15" hidden="false" customHeight="false" outlineLevel="0" collapsed="false">
      <c r="A252" s="1"/>
      <c r="B252" s="1"/>
      <c r="C252" s="1"/>
      <c r="D252" s="10" t="s">
        <v>13</v>
      </c>
      <c r="E252" s="11" t="s">
        <v>55</v>
      </c>
      <c r="F252" s="11"/>
      <c r="G252" s="11"/>
      <c r="H252" s="11"/>
      <c r="I252" s="11" t="s">
        <v>56</v>
      </c>
      <c r="J252" s="11"/>
      <c r="K252" s="11"/>
      <c r="L252" s="11"/>
      <c r="M252" s="11"/>
      <c r="N252" s="11"/>
      <c r="O252" s="1"/>
    </row>
    <row r="253" customFormat="false" ht="15" hidden="false" customHeight="false" outlineLevel="0" collapsed="false">
      <c r="A253" s="1"/>
      <c r="B253" s="1"/>
      <c r="C253" s="1"/>
      <c r="D253" s="12" t="s">
        <v>16</v>
      </c>
      <c r="E253" s="13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customFormat="false" ht="15" hidden="false" customHeight="fals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customFormat="false" ht="15" hidden="false" customHeight="false" outlineLevel="0" collapsed="false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customFormat="false" ht="15" hidden="false" customHeight="false" outlineLevel="0" collapsed="false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customFormat="false" ht="15" hidden="false" customHeight="false" outlineLevel="0" collapsed="false">
      <c r="A257" s="1" t="n">
        <v>4980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0" t="n">
        <f aca="false">AVERAGE(E261:N261, E259:N259)</f>
        <v>0.25</v>
      </c>
      <c r="Q257" s="0" t="n">
        <f aca="false">AVERAGE(E262:N262,E260:N260)</f>
        <v>1.5625</v>
      </c>
      <c r="R257" s="0" t="n">
        <f aca="false">AVERAGE(E263:N266)</f>
        <v>1</v>
      </c>
    </row>
    <row r="258" customFormat="false" ht="15" hidden="false" customHeight="false" outlineLevel="0" collapsed="false">
      <c r="A258" s="2"/>
      <c r="B258" s="1" t="s">
        <v>57</v>
      </c>
      <c r="C258" s="1"/>
      <c r="D258" s="1" t="s">
        <v>1</v>
      </c>
      <c r="E258" s="3" t="n">
        <v>1</v>
      </c>
      <c r="F258" s="3" t="n">
        <v>2</v>
      </c>
      <c r="G258" s="3" t="n">
        <v>3</v>
      </c>
      <c r="H258" s="3" t="n">
        <v>4</v>
      </c>
      <c r="I258" s="3" t="n">
        <v>5</v>
      </c>
      <c r="J258" s="3" t="n">
        <v>6</v>
      </c>
      <c r="K258" s="3" t="n">
        <v>7</v>
      </c>
      <c r="L258" s="3" t="n">
        <v>8</v>
      </c>
      <c r="M258" s="3" t="n">
        <v>9</v>
      </c>
      <c r="N258" s="3" t="n">
        <v>10</v>
      </c>
      <c r="O258" s="1"/>
      <c r="P258" s="0" t="s">
        <v>2</v>
      </c>
      <c r="Q258" s="0" t="s">
        <v>3</v>
      </c>
      <c r="R258" s="0" t="s">
        <v>4</v>
      </c>
    </row>
    <row r="259" customFormat="false" ht="15" hidden="false" customHeight="false" outlineLevel="0" collapsed="false">
      <c r="A259" s="1"/>
      <c r="B259" s="1"/>
      <c r="C259" s="1"/>
      <c r="D259" s="4" t="s">
        <v>5</v>
      </c>
      <c r="E259" s="5" t="n">
        <v>0</v>
      </c>
      <c r="F259" s="5" t="n">
        <v>0</v>
      </c>
      <c r="G259" s="5" t="n">
        <v>0</v>
      </c>
      <c r="H259" s="5" t="n">
        <v>0</v>
      </c>
      <c r="I259" s="5" t="n">
        <v>0</v>
      </c>
      <c r="J259" s="5" t="n">
        <v>1</v>
      </c>
      <c r="K259" s="5" t="n">
        <v>0</v>
      </c>
      <c r="L259" s="5" t="n">
        <v>0</v>
      </c>
      <c r="M259" s="5"/>
      <c r="N259" s="5"/>
      <c r="O259" s="1"/>
    </row>
    <row r="260" customFormat="false" ht="15" hidden="false" customHeight="false" outlineLevel="0" collapsed="false">
      <c r="A260" s="1"/>
      <c r="B260" s="1"/>
      <c r="C260" s="1"/>
      <c r="D260" s="4" t="s">
        <v>6</v>
      </c>
      <c r="E260" s="5" t="n">
        <v>0</v>
      </c>
      <c r="F260" s="5" t="n">
        <v>0</v>
      </c>
      <c r="G260" s="5" t="n">
        <v>0</v>
      </c>
      <c r="H260" s="5" t="n">
        <v>0</v>
      </c>
      <c r="I260" s="5" t="n">
        <v>0</v>
      </c>
      <c r="J260" s="5" t="n">
        <v>0</v>
      </c>
      <c r="K260" s="5" t="n">
        <v>0</v>
      </c>
      <c r="L260" s="5" t="n">
        <v>0</v>
      </c>
      <c r="M260" s="5"/>
      <c r="N260" s="5"/>
      <c r="O260" s="1"/>
    </row>
    <row r="261" customFormat="false" ht="15" hidden="false" customHeight="false" outlineLevel="0" collapsed="false">
      <c r="A261" s="1"/>
      <c r="B261" s="1"/>
      <c r="C261" s="1"/>
      <c r="D261" s="6" t="s">
        <v>7</v>
      </c>
      <c r="E261" s="7" t="n">
        <v>0</v>
      </c>
      <c r="F261" s="7" t="n">
        <v>0</v>
      </c>
      <c r="G261" s="7" t="n">
        <v>0</v>
      </c>
      <c r="H261" s="7" t="n">
        <v>0</v>
      </c>
      <c r="I261" s="7" t="n">
        <v>0</v>
      </c>
      <c r="J261" s="7" t="n">
        <v>0</v>
      </c>
      <c r="K261" s="7" t="n">
        <v>0</v>
      </c>
      <c r="L261" s="7" t="n">
        <v>3</v>
      </c>
      <c r="M261" s="7"/>
      <c r="N261" s="7"/>
      <c r="O261" s="1"/>
    </row>
    <row r="262" customFormat="false" ht="15" hidden="false" customHeight="false" outlineLevel="0" collapsed="false">
      <c r="A262" s="1"/>
      <c r="B262" s="1"/>
      <c r="C262" s="1"/>
      <c r="D262" s="6" t="s">
        <v>8</v>
      </c>
      <c r="E262" s="7" t="n">
        <v>0</v>
      </c>
      <c r="F262" s="7" t="n">
        <v>5</v>
      </c>
      <c r="G262" s="7" t="n">
        <v>2</v>
      </c>
      <c r="H262" s="7" t="n">
        <v>6</v>
      </c>
      <c r="I262" s="7" t="n">
        <v>4</v>
      </c>
      <c r="J262" s="7" t="n">
        <v>4</v>
      </c>
      <c r="K262" s="7" t="n">
        <v>2</v>
      </c>
      <c r="L262" s="7" t="n">
        <v>2</v>
      </c>
      <c r="M262" s="7"/>
      <c r="N262" s="7"/>
      <c r="O262" s="1"/>
    </row>
    <row r="263" customFormat="false" ht="15" hidden="false" customHeight="false" outlineLevel="0" collapsed="false">
      <c r="A263" s="1"/>
      <c r="B263" s="1"/>
      <c r="C263" s="1"/>
      <c r="D263" s="8" t="s">
        <v>9</v>
      </c>
      <c r="E263" s="9" t="n">
        <v>1</v>
      </c>
      <c r="F263" s="9"/>
      <c r="G263" s="9" t="n">
        <v>1</v>
      </c>
      <c r="H263" s="9"/>
      <c r="I263" s="9" t="n">
        <v>1</v>
      </c>
      <c r="J263" s="9"/>
      <c r="K263" s="9"/>
      <c r="L263" s="9"/>
      <c r="M263" s="9"/>
      <c r="N263" s="9"/>
      <c r="O263" s="1"/>
    </row>
    <row r="264" customFormat="false" ht="15" hidden="false" customHeight="false" outlineLevel="0" collapsed="false">
      <c r="A264" s="1"/>
      <c r="B264" s="1"/>
      <c r="C264" s="1"/>
      <c r="D264" s="8" t="s">
        <v>10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1"/>
    </row>
    <row r="265" customFormat="false" ht="15" hidden="false" customHeight="false" outlineLevel="0" collapsed="false">
      <c r="A265" s="1"/>
      <c r="B265" s="1"/>
      <c r="C265" s="1"/>
      <c r="D265" s="8" t="s">
        <v>11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1"/>
    </row>
    <row r="266" customFormat="false" ht="15" hidden="false" customHeight="false" outlineLevel="0" collapsed="false">
      <c r="A266" s="1"/>
      <c r="B266" s="1"/>
      <c r="C266" s="1"/>
      <c r="D266" s="8" t="s">
        <v>12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1"/>
    </row>
    <row r="267" customFormat="false" ht="15" hidden="false" customHeight="false" outlineLevel="0" collapsed="false">
      <c r="A267" s="1"/>
      <c r="B267" s="1"/>
      <c r="C267" s="1"/>
      <c r="D267" s="10" t="s">
        <v>13</v>
      </c>
      <c r="E267" s="11"/>
      <c r="F267" s="11"/>
      <c r="G267" s="11" t="s">
        <v>58</v>
      </c>
      <c r="H267" s="11"/>
      <c r="I267" s="11"/>
      <c r="J267" s="11"/>
      <c r="K267" s="11"/>
      <c r="L267" s="11" t="s">
        <v>59</v>
      </c>
      <c r="M267" s="11"/>
      <c r="N267" s="11"/>
      <c r="O267" s="1"/>
    </row>
    <row r="268" customFormat="false" ht="15" hidden="false" customHeight="false" outlineLevel="0" collapsed="false">
      <c r="A268" s="1"/>
      <c r="B268" s="1"/>
      <c r="C268" s="1"/>
      <c r="D268" s="12" t="s">
        <v>16</v>
      </c>
      <c r="E268" s="13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customFormat="false" ht="15" hidden="false" customHeight="fals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customFormat="false" ht="15" hidden="false" customHeight="false" outlineLevel="0" collapsed="false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customFormat="false" ht="15" hidden="false" customHeight="false" outlineLevel="0" collapsed="false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customFormat="false" ht="15" hidden="false" customHeight="false" outlineLevel="0" collapsed="false">
      <c r="A272" s="1" t="n">
        <v>5295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0" t="n">
        <f aca="false">AVERAGE(E276:N276, E274:N274)</f>
        <v>0.0625</v>
      </c>
      <c r="Q272" s="0" t="n">
        <f aca="false">AVERAGE(E277:N277,E275:N275)</f>
        <v>0</v>
      </c>
      <c r="R272" s="0" t="e">
        <f aca="false">AVERAGE(E278:N281)</f>
        <v>#DIV/0!</v>
      </c>
    </row>
    <row r="273" customFormat="false" ht="15" hidden="false" customHeight="false" outlineLevel="0" collapsed="false">
      <c r="A273" s="2"/>
      <c r="B273" s="1" t="s">
        <v>60</v>
      </c>
      <c r="C273" s="1"/>
      <c r="D273" s="1" t="s">
        <v>1</v>
      </c>
      <c r="E273" s="3" t="n">
        <v>1</v>
      </c>
      <c r="F273" s="3" t="n">
        <v>2</v>
      </c>
      <c r="G273" s="3" t="n">
        <v>3</v>
      </c>
      <c r="H273" s="3" t="n">
        <v>4</v>
      </c>
      <c r="I273" s="3" t="n">
        <v>5</v>
      </c>
      <c r="J273" s="3" t="n">
        <v>6</v>
      </c>
      <c r="K273" s="3" t="n">
        <v>7</v>
      </c>
      <c r="L273" s="3" t="n">
        <v>8</v>
      </c>
      <c r="M273" s="3" t="n">
        <v>9</v>
      </c>
      <c r="N273" s="3" t="n">
        <v>10</v>
      </c>
      <c r="O273" s="1"/>
      <c r="P273" s="0" t="s">
        <v>2</v>
      </c>
      <c r="Q273" s="0" t="s">
        <v>3</v>
      </c>
      <c r="R273" s="0" t="s">
        <v>4</v>
      </c>
    </row>
    <row r="274" customFormat="false" ht="15" hidden="false" customHeight="false" outlineLevel="0" collapsed="false">
      <c r="A274" s="1"/>
      <c r="B274" s="1"/>
      <c r="C274" s="1"/>
      <c r="D274" s="4" t="s">
        <v>5</v>
      </c>
      <c r="E274" s="5" t="n">
        <v>0</v>
      </c>
      <c r="F274" s="5" t="n">
        <v>0</v>
      </c>
      <c r="G274" s="5" t="n">
        <v>0</v>
      </c>
      <c r="H274" s="5" t="n">
        <v>0</v>
      </c>
      <c r="I274" s="5" t="n">
        <v>0</v>
      </c>
      <c r="J274" s="5" t="n">
        <v>0</v>
      </c>
      <c r="K274" s="5" t="n">
        <v>0</v>
      </c>
      <c r="L274" s="5" t="n">
        <v>0</v>
      </c>
      <c r="M274" s="5"/>
      <c r="N274" s="5"/>
      <c r="O274" s="1"/>
    </row>
    <row r="275" customFormat="false" ht="15" hidden="false" customHeight="false" outlineLevel="0" collapsed="false">
      <c r="A275" s="1"/>
      <c r="B275" s="1"/>
      <c r="C275" s="1"/>
      <c r="D275" s="4" t="s">
        <v>6</v>
      </c>
      <c r="E275" s="5" t="n">
        <v>0</v>
      </c>
      <c r="F275" s="5" t="n">
        <v>0</v>
      </c>
      <c r="G275" s="5" t="n">
        <v>0</v>
      </c>
      <c r="H275" s="5" t="n">
        <v>0</v>
      </c>
      <c r="I275" s="5" t="n">
        <v>0</v>
      </c>
      <c r="J275" s="5" t="n">
        <v>0</v>
      </c>
      <c r="K275" s="5" t="n">
        <v>0</v>
      </c>
      <c r="L275" s="5" t="n">
        <v>0</v>
      </c>
      <c r="M275" s="5"/>
      <c r="N275" s="5"/>
      <c r="O275" s="1"/>
    </row>
    <row r="276" customFormat="false" ht="15" hidden="false" customHeight="false" outlineLevel="0" collapsed="false">
      <c r="A276" s="1"/>
      <c r="B276" s="1"/>
      <c r="C276" s="1"/>
      <c r="D276" s="6" t="s">
        <v>7</v>
      </c>
      <c r="E276" s="7" t="n">
        <v>0</v>
      </c>
      <c r="F276" s="7" t="n">
        <v>0</v>
      </c>
      <c r="G276" s="7" t="n">
        <v>0</v>
      </c>
      <c r="H276" s="7" t="n">
        <v>0</v>
      </c>
      <c r="I276" s="7" t="n">
        <v>1</v>
      </c>
      <c r="J276" s="7" t="n">
        <v>0</v>
      </c>
      <c r="K276" s="7" t="n">
        <v>0</v>
      </c>
      <c r="L276" s="7" t="n">
        <v>0</v>
      </c>
      <c r="M276" s="7"/>
      <c r="N276" s="7"/>
      <c r="O276" s="1"/>
    </row>
    <row r="277" customFormat="false" ht="15" hidden="false" customHeight="false" outlineLevel="0" collapsed="false">
      <c r="A277" s="1"/>
      <c r="B277" s="1"/>
      <c r="C277" s="1"/>
      <c r="D277" s="6" t="s">
        <v>8</v>
      </c>
      <c r="E277" s="7" t="n">
        <v>0</v>
      </c>
      <c r="F277" s="7" t="n">
        <v>0</v>
      </c>
      <c r="G277" s="7" t="n">
        <v>0</v>
      </c>
      <c r="H277" s="7" t="n">
        <v>0</v>
      </c>
      <c r="I277" s="7" t="n">
        <v>0</v>
      </c>
      <c r="J277" s="7" t="n">
        <v>0</v>
      </c>
      <c r="K277" s="7" t="n">
        <v>0</v>
      </c>
      <c r="L277" s="7" t="n">
        <v>0</v>
      </c>
      <c r="M277" s="7"/>
      <c r="N277" s="7"/>
      <c r="O277" s="1"/>
    </row>
    <row r="278" customFormat="false" ht="15" hidden="false" customHeight="false" outlineLevel="0" collapsed="false">
      <c r="A278" s="1"/>
      <c r="B278" s="1"/>
      <c r="C278" s="1"/>
      <c r="D278" s="8" t="s">
        <v>9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1"/>
    </row>
    <row r="279" customFormat="false" ht="15" hidden="false" customHeight="false" outlineLevel="0" collapsed="false">
      <c r="A279" s="1"/>
      <c r="B279" s="1"/>
      <c r="C279" s="1"/>
      <c r="D279" s="8" t="s">
        <v>10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1"/>
    </row>
    <row r="280" customFormat="false" ht="15" hidden="false" customHeight="false" outlineLevel="0" collapsed="false">
      <c r="A280" s="1"/>
      <c r="B280" s="1"/>
      <c r="C280" s="1"/>
      <c r="D280" s="8" t="s">
        <v>11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1"/>
    </row>
    <row r="281" customFormat="false" ht="15" hidden="false" customHeight="false" outlineLevel="0" collapsed="false">
      <c r="A281" s="1"/>
      <c r="B281" s="1"/>
      <c r="C281" s="1"/>
      <c r="D281" s="8" t="s">
        <v>12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1"/>
    </row>
    <row r="282" customFormat="false" ht="15" hidden="false" customHeight="false" outlineLevel="0" collapsed="false">
      <c r="A282" s="1"/>
      <c r="B282" s="1"/>
      <c r="C282" s="1"/>
      <c r="D282" s="10" t="s">
        <v>13</v>
      </c>
      <c r="E282" s="11"/>
      <c r="F282" s="11"/>
      <c r="G282" s="11" t="s">
        <v>61</v>
      </c>
      <c r="H282" s="11" t="s">
        <v>62</v>
      </c>
      <c r="I282" s="11"/>
      <c r="J282" s="11"/>
      <c r="K282" s="11"/>
      <c r="L282" s="11"/>
      <c r="M282" s="11"/>
      <c r="N282" s="11"/>
      <c r="O282" s="1"/>
    </row>
    <row r="283" customFormat="false" ht="15" hidden="false" customHeight="false" outlineLevel="0" collapsed="false">
      <c r="A283" s="1"/>
      <c r="B283" s="1"/>
      <c r="C283" s="1"/>
      <c r="D283" s="12" t="s">
        <v>16</v>
      </c>
      <c r="E283" s="13" t="s">
        <v>17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customFormat="false" ht="15" hidden="false" customHeight="fals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customFormat="false" ht="15" hidden="false" customHeight="false" outlineLevel="0" collapsed="false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customFormat="false" ht="15" hidden="false" customHeight="false" outlineLevel="0" collapsed="false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customFormat="false" ht="15" hidden="false" customHeight="false" outlineLevel="0" collapsed="false">
      <c r="A287" s="1" t="n">
        <v>5920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0" t="n">
        <f aca="false">AVERAGE(E291:N291, E289:N289)</f>
        <v>0.125</v>
      </c>
      <c r="Q287" s="0" t="n">
        <f aca="false">AVERAGE(E292:N292,E290:N290)</f>
        <v>0.125</v>
      </c>
      <c r="R287" s="0" t="n">
        <f aca="false">AVERAGE(E293:N296)</f>
        <v>3.2</v>
      </c>
    </row>
    <row r="288" customFormat="false" ht="15" hidden="false" customHeight="false" outlineLevel="0" collapsed="false">
      <c r="A288" s="2"/>
      <c r="B288" s="1" t="s">
        <v>63</v>
      </c>
      <c r="C288" s="1"/>
      <c r="D288" s="1" t="s">
        <v>1</v>
      </c>
      <c r="E288" s="3" t="n">
        <v>1</v>
      </c>
      <c r="F288" s="3" t="n">
        <v>2</v>
      </c>
      <c r="G288" s="3" t="n">
        <v>3</v>
      </c>
      <c r="H288" s="3" t="n">
        <v>4</v>
      </c>
      <c r="I288" s="3" t="n">
        <v>5</v>
      </c>
      <c r="J288" s="3" t="n">
        <v>6</v>
      </c>
      <c r="K288" s="3" t="n">
        <v>7</v>
      </c>
      <c r="L288" s="3" t="n">
        <v>8</v>
      </c>
      <c r="M288" s="3" t="n">
        <v>9</v>
      </c>
      <c r="N288" s="3" t="n">
        <v>10</v>
      </c>
      <c r="O288" s="1"/>
      <c r="P288" s="0" t="s">
        <v>2</v>
      </c>
      <c r="Q288" s="0" t="s">
        <v>3</v>
      </c>
      <c r="R288" s="0" t="s">
        <v>4</v>
      </c>
    </row>
    <row r="289" customFormat="false" ht="15" hidden="false" customHeight="false" outlineLevel="0" collapsed="false">
      <c r="A289" s="1"/>
      <c r="B289" s="1"/>
      <c r="C289" s="1"/>
      <c r="D289" s="4" t="s">
        <v>5</v>
      </c>
      <c r="E289" s="5" t="n">
        <v>0</v>
      </c>
      <c r="F289" s="5" t="n">
        <v>0</v>
      </c>
      <c r="G289" s="5" t="n">
        <v>0</v>
      </c>
      <c r="H289" s="5" t="n">
        <v>0</v>
      </c>
      <c r="I289" s="5" t="n">
        <v>0</v>
      </c>
      <c r="J289" s="5" t="n">
        <v>0</v>
      </c>
      <c r="K289" s="5" t="n">
        <v>0</v>
      </c>
      <c r="L289" s="5" t="n">
        <v>0</v>
      </c>
      <c r="M289" s="5"/>
      <c r="N289" s="5"/>
      <c r="O289" s="1"/>
    </row>
    <row r="290" customFormat="false" ht="15" hidden="false" customHeight="false" outlineLevel="0" collapsed="false">
      <c r="A290" s="1"/>
      <c r="B290" s="1"/>
      <c r="C290" s="1"/>
      <c r="D290" s="4" t="s">
        <v>6</v>
      </c>
      <c r="E290" s="5" t="n">
        <v>0</v>
      </c>
      <c r="F290" s="5" t="n">
        <v>0</v>
      </c>
      <c r="G290" s="5" t="n">
        <v>0</v>
      </c>
      <c r="H290" s="5" t="n">
        <v>0</v>
      </c>
      <c r="I290" s="5" t="n">
        <v>0</v>
      </c>
      <c r="J290" s="5" t="n">
        <v>0</v>
      </c>
      <c r="K290" s="5" t="n">
        <v>0</v>
      </c>
      <c r="L290" s="5" t="n">
        <v>0</v>
      </c>
      <c r="M290" s="5"/>
      <c r="N290" s="5"/>
      <c r="O290" s="1"/>
    </row>
    <row r="291" customFormat="false" ht="15" hidden="false" customHeight="false" outlineLevel="0" collapsed="false">
      <c r="A291" s="1"/>
      <c r="B291" s="1"/>
      <c r="C291" s="1"/>
      <c r="D291" s="6" t="s">
        <v>7</v>
      </c>
      <c r="E291" s="7" t="n">
        <v>0</v>
      </c>
      <c r="F291" s="7" t="n">
        <v>0</v>
      </c>
      <c r="G291" s="7" t="n">
        <v>1</v>
      </c>
      <c r="H291" s="7" t="n">
        <v>0</v>
      </c>
      <c r="I291" s="7" t="n">
        <v>0</v>
      </c>
      <c r="J291" s="7" t="n">
        <v>1</v>
      </c>
      <c r="K291" s="7" t="n">
        <v>0</v>
      </c>
      <c r="L291" s="7" t="n">
        <v>0</v>
      </c>
      <c r="M291" s="7"/>
      <c r="N291" s="7"/>
      <c r="O291" s="1"/>
    </row>
    <row r="292" customFormat="false" ht="15" hidden="false" customHeight="false" outlineLevel="0" collapsed="false">
      <c r="A292" s="1"/>
      <c r="B292" s="1"/>
      <c r="C292" s="1"/>
      <c r="D292" s="6" t="s">
        <v>8</v>
      </c>
      <c r="E292" s="7" t="n">
        <v>0</v>
      </c>
      <c r="F292" s="7" t="n">
        <v>0</v>
      </c>
      <c r="G292" s="7" t="n">
        <v>0</v>
      </c>
      <c r="H292" s="7" t="n">
        <v>0</v>
      </c>
      <c r="I292" s="7" t="n">
        <v>0</v>
      </c>
      <c r="J292" s="7" t="n">
        <v>0</v>
      </c>
      <c r="K292" s="7" t="n">
        <v>1</v>
      </c>
      <c r="L292" s="7" t="n">
        <v>1</v>
      </c>
      <c r="M292" s="7"/>
      <c r="N292" s="7"/>
      <c r="O292" s="1"/>
    </row>
    <row r="293" customFormat="false" ht="15" hidden="false" customHeight="false" outlineLevel="0" collapsed="false">
      <c r="A293" s="1"/>
      <c r="B293" s="1"/>
      <c r="C293" s="1"/>
      <c r="D293" s="8" t="s">
        <v>9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1"/>
    </row>
    <row r="294" customFormat="false" ht="15" hidden="false" customHeight="false" outlineLevel="0" collapsed="false">
      <c r="A294" s="1"/>
      <c r="B294" s="1"/>
      <c r="C294" s="1"/>
      <c r="D294" s="8" t="s">
        <v>10</v>
      </c>
      <c r="E294" s="9"/>
      <c r="F294" s="9"/>
      <c r="G294" s="9"/>
      <c r="H294" s="9"/>
      <c r="I294" s="9" t="n">
        <v>2</v>
      </c>
      <c r="J294" s="9"/>
      <c r="K294" s="9"/>
      <c r="L294" s="9" t="n">
        <v>2</v>
      </c>
      <c r="M294" s="9"/>
      <c r="N294" s="9"/>
      <c r="O294" s="1"/>
    </row>
    <row r="295" customFormat="false" ht="15" hidden="false" customHeight="false" outlineLevel="0" collapsed="false">
      <c r="A295" s="1"/>
      <c r="B295" s="1"/>
      <c r="C295" s="1"/>
      <c r="D295" s="8" t="s">
        <v>11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1"/>
    </row>
    <row r="296" customFormat="false" ht="15" hidden="false" customHeight="false" outlineLevel="0" collapsed="false">
      <c r="A296" s="1"/>
      <c r="B296" s="1"/>
      <c r="C296" s="1"/>
      <c r="D296" s="8" t="s">
        <v>12</v>
      </c>
      <c r="E296" s="9" t="n">
        <v>4</v>
      </c>
      <c r="F296" s="9"/>
      <c r="G296" s="9"/>
      <c r="H296" s="9" t="n">
        <v>4</v>
      </c>
      <c r="I296" s="9"/>
      <c r="J296" s="9" t="n">
        <v>4</v>
      </c>
      <c r="K296" s="9"/>
      <c r="L296" s="9"/>
      <c r="M296" s="9"/>
      <c r="N296" s="9"/>
      <c r="O296" s="1"/>
    </row>
    <row r="297" customFormat="false" ht="15" hidden="false" customHeight="false" outlineLevel="0" collapsed="false">
      <c r="A297" s="1"/>
      <c r="B297" s="1"/>
      <c r="C297" s="1"/>
      <c r="D297" s="10" t="s">
        <v>13</v>
      </c>
      <c r="E297" s="11" t="s">
        <v>64</v>
      </c>
      <c r="F297" s="11"/>
      <c r="G297" s="11"/>
      <c r="H297" s="11" t="s">
        <v>35</v>
      </c>
      <c r="I297" s="11" t="s">
        <v>65</v>
      </c>
      <c r="J297" s="11"/>
      <c r="K297" s="11"/>
      <c r="L297" s="11" t="s">
        <v>66</v>
      </c>
      <c r="M297" s="11"/>
      <c r="N297" s="11"/>
      <c r="O297" s="1"/>
    </row>
    <row r="298" customFormat="false" ht="15" hidden="false" customHeight="false" outlineLevel="0" collapsed="false">
      <c r="A298" s="1"/>
      <c r="B298" s="1"/>
      <c r="C298" s="1"/>
      <c r="D298" s="12" t="s">
        <v>16</v>
      </c>
      <c r="E298" s="13"/>
      <c r="F298" s="1"/>
      <c r="G298" s="1"/>
      <c r="H298" s="1"/>
      <c r="I298" s="1"/>
      <c r="J298" s="1"/>
      <c r="K298" s="1" t="s">
        <v>17</v>
      </c>
      <c r="L298" s="1"/>
      <c r="M298" s="1"/>
      <c r="N298" s="1"/>
      <c r="O298" s="1"/>
    </row>
    <row r="299" customFormat="false" ht="15" hidden="false" customHeight="fals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customFormat="false" ht="15" hidden="false" customHeight="false" outlineLevel="0" collapsed="false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customFormat="false" ht="15" hidden="false" customHeight="false" outlineLevel="0" collapsed="false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customFormat="false" ht="15" hidden="false" customHeight="false" outlineLevel="0" collapsed="false">
      <c r="A302" s="1" t="n">
        <v>6076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0" t="n">
        <f aca="false">AVERAGE(E306:N306, E304:N304)</f>
        <v>0</v>
      </c>
      <c r="Q302" s="0" t="n">
        <f aca="false">AVERAGE(E307:N307,E305:N305)</f>
        <v>0</v>
      </c>
      <c r="R302" s="0" t="n">
        <f aca="false">AVERAGE(E308:N311)</f>
        <v>2</v>
      </c>
    </row>
    <row r="303" customFormat="false" ht="15" hidden="false" customHeight="false" outlineLevel="0" collapsed="false">
      <c r="A303" s="2"/>
      <c r="B303" s="1" t="s">
        <v>67</v>
      </c>
      <c r="C303" s="1"/>
      <c r="D303" s="1" t="s">
        <v>1</v>
      </c>
      <c r="E303" s="3" t="n">
        <v>1</v>
      </c>
      <c r="F303" s="3" t="n">
        <v>2</v>
      </c>
      <c r="G303" s="3" t="n">
        <v>3</v>
      </c>
      <c r="H303" s="3" t="n">
        <v>4</v>
      </c>
      <c r="I303" s="3" t="n">
        <v>5</v>
      </c>
      <c r="J303" s="3" t="n">
        <v>6</v>
      </c>
      <c r="K303" s="3" t="n">
        <v>7</v>
      </c>
      <c r="L303" s="3" t="n">
        <v>8</v>
      </c>
      <c r="M303" s="3" t="n">
        <v>9</v>
      </c>
      <c r="N303" s="3" t="n">
        <v>10</v>
      </c>
      <c r="O303" s="1"/>
      <c r="P303" s="0" t="s">
        <v>2</v>
      </c>
      <c r="Q303" s="0" t="s">
        <v>3</v>
      </c>
      <c r="R303" s="0" t="s">
        <v>4</v>
      </c>
    </row>
    <row r="304" customFormat="false" ht="15" hidden="false" customHeight="false" outlineLevel="0" collapsed="false">
      <c r="A304" s="1"/>
      <c r="B304" s="1"/>
      <c r="C304" s="1"/>
      <c r="D304" s="4" t="s">
        <v>5</v>
      </c>
      <c r="E304" s="5" t="n">
        <v>0</v>
      </c>
      <c r="F304" s="5" t="n">
        <v>0</v>
      </c>
      <c r="G304" s="5" t="n">
        <v>0</v>
      </c>
      <c r="H304" s="5" t="n">
        <v>0</v>
      </c>
      <c r="I304" s="5" t="n">
        <v>0</v>
      </c>
      <c r="J304" s="5" t="n">
        <v>0</v>
      </c>
      <c r="K304" s="5" t="n">
        <v>0</v>
      </c>
      <c r="L304" s="5" t="n">
        <v>0</v>
      </c>
      <c r="M304" s="5"/>
      <c r="N304" s="5"/>
      <c r="O304" s="1"/>
    </row>
    <row r="305" customFormat="false" ht="15" hidden="false" customHeight="false" outlineLevel="0" collapsed="false">
      <c r="A305" s="1"/>
      <c r="B305" s="1"/>
      <c r="C305" s="1"/>
      <c r="D305" s="4" t="s">
        <v>6</v>
      </c>
      <c r="E305" s="5" t="n">
        <v>0</v>
      </c>
      <c r="F305" s="5" t="n">
        <v>0</v>
      </c>
      <c r="G305" s="5" t="n">
        <v>0</v>
      </c>
      <c r="H305" s="5" t="n">
        <v>0</v>
      </c>
      <c r="I305" s="5" t="n">
        <v>0</v>
      </c>
      <c r="J305" s="5" t="n">
        <v>0</v>
      </c>
      <c r="K305" s="5" t="n">
        <v>0</v>
      </c>
      <c r="L305" s="5" t="n">
        <v>0</v>
      </c>
      <c r="M305" s="5"/>
      <c r="N305" s="5"/>
      <c r="O305" s="1"/>
    </row>
    <row r="306" customFormat="false" ht="15" hidden="false" customHeight="false" outlineLevel="0" collapsed="false">
      <c r="A306" s="1"/>
      <c r="B306" s="1"/>
      <c r="C306" s="1"/>
      <c r="D306" s="6" t="s">
        <v>7</v>
      </c>
      <c r="E306" s="7" t="n">
        <v>0</v>
      </c>
      <c r="F306" s="7" t="n">
        <v>0</v>
      </c>
      <c r="G306" s="7" t="n">
        <v>0</v>
      </c>
      <c r="H306" s="7" t="n">
        <v>0</v>
      </c>
      <c r="I306" s="7" t="n">
        <v>0</v>
      </c>
      <c r="J306" s="7" t="n">
        <v>0</v>
      </c>
      <c r="K306" s="7" t="n">
        <v>0</v>
      </c>
      <c r="L306" s="7" t="n">
        <v>0</v>
      </c>
      <c r="M306" s="7"/>
      <c r="N306" s="7"/>
      <c r="O306" s="1"/>
    </row>
    <row r="307" customFormat="false" ht="15" hidden="false" customHeight="false" outlineLevel="0" collapsed="false">
      <c r="A307" s="1"/>
      <c r="B307" s="1"/>
      <c r="C307" s="1"/>
      <c r="D307" s="6" t="s">
        <v>8</v>
      </c>
      <c r="E307" s="7" t="n">
        <v>0</v>
      </c>
      <c r="F307" s="7" t="n">
        <v>0</v>
      </c>
      <c r="G307" s="7" t="n">
        <v>0</v>
      </c>
      <c r="H307" s="7" t="n">
        <v>0</v>
      </c>
      <c r="I307" s="7" t="n">
        <v>0</v>
      </c>
      <c r="J307" s="7" t="n">
        <v>0</v>
      </c>
      <c r="K307" s="7" t="n">
        <v>0</v>
      </c>
      <c r="L307" s="7" t="n">
        <v>0</v>
      </c>
      <c r="M307" s="7"/>
      <c r="N307" s="7"/>
      <c r="O307" s="1"/>
    </row>
    <row r="308" customFormat="false" ht="15" hidden="false" customHeight="false" outlineLevel="0" collapsed="false">
      <c r="A308" s="1"/>
      <c r="B308" s="1"/>
      <c r="C308" s="1"/>
      <c r="D308" s="8" t="s">
        <v>9</v>
      </c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1"/>
    </row>
    <row r="309" customFormat="false" ht="15" hidden="false" customHeight="false" outlineLevel="0" collapsed="false">
      <c r="A309" s="1"/>
      <c r="B309" s="1"/>
      <c r="C309" s="1"/>
      <c r="D309" s="8" t="s">
        <v>10</v>
      </c>
      <c r="E309" s="9" t="n">
        <v>2</v>
      </c>
      <c r="F309" s="9"/>
      <c r="G309" s="9"/>
      <c r="H309" s="9"/>
      <c r="I309" s="9"/>
      <c r="J309" s="9"/>
      <c r="K309" s="9"/>
      <c r="L309" s="9"/>
      <c r="M309" s="9"/>
      <c r="N309" s="9"/>
      <c r="O309" s="1"/>
    </row>
    <row r="310" customFormat="false" ht="15" hidden="false" customHeight="false" outlineLevel="0" collapsed="false">
      <c r="A310" s="1"/>
      <c r="B310" s="1"/>
      <c r="C310" s="1"/>
      <c r="D310" s="8" t="s">
        <v>11</v>
      </c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1"/>
    </row>
    <row r="311" customFormat="false" ht="15" hidden="false" customHeight="false" outlineLevel="0" collapsed="false">
      <c r="A311" s="1"/>
      <c r="B311" s="1"/>
      <c r="C311" s="1"/>
      <c r="D311" s="8" t="s">
        <v>12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1"/>
    </row>
    <row r="312" customFormat="false" ht="15" hidden="false" customHeight="false" outlineLevel="0" collapsed="false">
      <c r="A312" s="1"/>
      <c r="B312" s="1"/>
      <c r="C312" s="1"/>
      <c r="D312" s="10" t="s">
        <v>13</v>
      </c>
      <c r="E312" s="11"/>
      <c r="F312" s="11" t="s">
        <v>68</v>
      </c>
      <c r="G312" s="11" t="s">
        <v>69</v>
      </c>
      <c r="H312" s="11"/>
      <c r="I312" s="11"/>
      <c r="J312" s="11"/>
      <c r="K312" s="11"/>
      <c r="L312" s="11" t="s">
        <v>70</v>
      </c>
      <c r="M312" s="11"/>
      <c r="N312" s="11"/>
      <c r="O312" s="1"/>
    </row>
    <row r="313" customFormat="false" ht="15" hidden="false" customHeight="false" outlineLevel="0" collapsed="false">
      <c r="A313" s="1"/>
      <c r="B313" s="1"/>
      <c r="C313" s="1"/>
      <c r="D313" s="12" t="s">
        <v>16</v>
      </c>
      <c r="E313" s="13"/>
      <c r="F313" s="1"/>
      <c r="G313" s="1"/>
      <c r="H313" s="1"/>
      <c r="I313" s="1" t="s">
        <v>17</v>
      </c>
      <c r="J313" s="1"/>
      <c r="K313" s="1"/>
      <c r="L313" s="1" t="s">
        <v>17</v>
      </c>
      <c r="M313" s="1"/>
      <c r="N313" s="1"/>
      <c r="O313" s="1"/>
    </row>
    <row r="314" customFormat="false" ht="15" hidden="false" customHeight="fals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customFormat="false" ht="15" hidden="false" customHeight="false" outlineLevel="0" collapsed="false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customFormat="false" ht="15" hidden="false" customHeight="false" outlineLevel="0" collapsed="false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 customFormat="false" ht="15" hidden="false" customHeight="false" outlineLevel="0" collapsed="false">
      <c r="A317" s="1" t="n">
        <v>7461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0" t="n">
        <f aca="false">AVERAGE(E321:N321, E319:N319)</f>
        <v>2.1875</v>
      </c>
      <c r="Q317" s="0" t="n">
        <f aca="false">AVERAGE(E322:N322,E320:N320)</f>
        <v>0</v>
      </c>
      <c r="R317" s="0" t="n">
        <f aca="false">AVERAGE(E323:N326)</f>
        <v>2</v>
      </c>
    </row>
    <row r="318" customFormat="false" ht="15" hidden="false" customHeight="false" outlineLevel="0" collapsed="false">
      <c r="A318" s="2"/>
      <c r="B318" s="1" t="s">
        <v>71</v>
      </c>
      <c r="C318" s="1"/>
      <c r="D318" s="1" t="s">
        <v>1</v>
      </c>
      <c r="E318" s="3" t="n">
        <v>1</v>
      </c>
      <c r="F318" s="3" t="n">
        <v>2</v>
      </c>
      <c r="G318" s="3" t="n">
        <v>3</v>
      </c>
      <c r="H318" s="3" t="n">
        <v>4</v>
      </c>
      <c r="I318" s="3" t="n">
        <v>5</v>
      </c>
      <c r="J318" s="3" t="n">
        <v>6</v>
      </c>
      <c r="K318" s="3" t="n">
        <v>7</v>
      </c>
      <c r="L318" s="3" t="n">
        <v>8</v>
      </c>
      <c r="M318" s="3" t="n">
        <v>9</v>
      </c>
      <c r="N318" s="3" t="n">
        <v>10</v>
      </c>
      <c r="O318" s="1"/>
      <c r="P318" s="0" t="s">
        <v>2</v>
      </c>
      <c r="Q318" s="0" t="s">
        <v>3</v>
      </c>
      <c r="R318" s="0" t="s">
        <v>4</v>
      </c>
    </row>
    <row r="319" customFormat="false" ht="15" hidden="false" customHeight="false" outlineLevel="0" collapsed="false">
      <c r="A319" s="1"/>
      <c r="B319" s="1"/>
      <c r="C319" s="1"/>
      <c r="D319" s="4" t="s">
        <v>5</v>
      </c>
      <c r="E319" s="5" t="n">
        <v>1</v>
      </c>
      <c r="F319" s="5" t="n">
        <v>0</v>
      </c>
      <c r="G319" s="5" t="n">
        <v>0</v>
      </c>
      <c r="H319" s="5" t="n">
        <v>1</v>
      </c>
      <c r="I319" s="5" t="n">
        <v>1</v>
      </c>
      <c r="J319" s="5" t="n">
        <v>0</v>
      </c>
      <c r="K319" s="5" t="n">
        <v>0</v>
      </c>
      <c r="L319" s="5" t="n">
        <v>0</v>
      </c>
      <c r="M319" s="5"/>
      <c r="N319" s="5"/>
      <c r="O319" s="1"/>
    </row>
    <row r="320" customFormat="false" ht="15" hidden="false" customHeight="false" outlineLevel="0" collapsed="false">
      <c r="A320" s="1"/>
      <c r="B320" s="1"/>
      <c r="C320" s="1"/>
      <c r="D320" s="4" t="s">
        <v>6</v>
      </c>
      <c r="E320" s="5" t="n">
        <v>0</v>
      </c>
      <c r="F320" s="5" t="n">
        <v>0</v>
      </c>
      <c r="G320" s="5" t="n">
        <v>0</v>
      </c>
      <c r="H320" s="5" t="n">
        <v>0</v>
      </c>
      <c r="I320" s="5" t="n">
        <v>0</v>
      </c>
      <c r="J320" s="5" t="n">
        <v>0</v>
      </c>
      <c r="K320" s="5" t="n">
        <v>0</v>
      </c>
      <c r="L320" s="5" t="n">
        <v>0</v>
      </c>
      <c r="M320" s="5"/>
      <c r="N320" s="5"/>
      <c r="O320" s="1"/>
    </row>
    <row r="321" customFormat="false" ht="15" hidden="false" customHeight="false" outlineLevel="0" collapsed="false">
      <c r="A321" s="1"/>
      <c r="B321" s="1"/>
      <c r="C321" s="1"/>
      <c r="D321" s="6" t="s">
        <v>7</v>
      </c>
      <c r="E321" s="7" t="n">
        <v>1</v>
      </c>
      <c r="F321" s="7" t="n">
        <v>2</v>
      </c>
      <c r="G321" s="7" t="n">
        <v>10</v>
      </c>
      <c r="H321" s="7" t="n">
        <v>9</v>
      </c>
      <c r="I321" s="7" t="n">
        <v>7</v>
      </c>
      <c r="J321" s="7" t="n">
        <v>0</v>
      </c>
      <c r="K321" s="7" t="n">
        <v>0</v>
      </c>
      <c r="L321" s="7" t="n">
        <v>3</v>
      </c>
      <c r="M321" s="7"/>
      <c r="N321" s="7"/>
      <c r="O321" s="1"/>
    </row>
    <row r="322" customFormat="false" ht="15" hidden="false" customHeight="false" outlineLevel="0" collapsed="false">
      <c r="A322" s="1"/>
      <c r="B322" s="1"/>
      <c r="C322" s="1"/>
      <c r="D322" s="6" t="s">
        <v>8</v>
      </c>
      <c r="E322" s="7" t="n">
        <v>0</v>
      </c>
      <c r="F322" s="7" t="n">
        <v>0</v>
      </c>
      <c r="G322" s="7" t="n">
        <v>0</v>
      </c>
      <c r="H322" s="7" t="n">
        <v>0</v>
      </c>
      <c r="I322" s="7" t="n">
        <v>0</v>
      </c>
      <c r="J322" s="7" t="n">
        <v>0</v>
      </c>
      <c r="K322" s="7" t="n">
        <v>0</v>
      </c>
      <c r="L322" s="7" t="n">
        <v>0</v>
      </c>
      <c r="M322" s="7"/>
      <c r="N322" s="7"/>
      <c r="O322" s="1"/>
    </row>
    <row r="323" customFormat="false" ht="15" hidden="false" customHeight="false" outlineLevel="0" collapsed="false">
      <c r="A323" s="1"/>
      <c r="B323" s="1"/>
      <c r="C323" s="1"/>
      <c r="D323" s="8" t="s">
        <v>9</v>
      </c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1"/>
    </row>
    <row r="324" customFormat="false" ht="15" hidden="false" customHeight="false" outlineLevel="0" collapsed="false">
      <c r="A324" s="1"/>
      <c r="B324" s="1"/>
      <c r="C324" s="1"/>
      <c r="D324" s="8" t="s">
        <v>10</v>
      </c>
      <c r="E324" s="9" t="n">
        <v>2</v>
      </c>
      <c r="F324" s="9" t="n">
        <v>2</v>
      </c>
      <c r="G324" s="9"/>
      <c r="H324" s="9" t="n">
        <v>2</v>
      </c>
      <c r="I324" s="9" t="n">
        <v>2</v>
      </c>
      <c r="J324" s="9" t="n">
        <v>2</v>
      </c>
      <c r="K324" s="9"/>
      <c r="L324" s="9" t="n">
        <v>2</v>
      </c>
      <c r="M324" s="9"/>
      <c r="N324" s="9"/>
      <c r="O324" s="1"/>
    </row>
    <row r="325" customFormat="false" ht="15" hidden="false" customHeight="false" outlineLevel="0" collapsed="false">
      <c r="A325" s="1"/>
      <c r="B325" s="1"/>
      <c r="C325" s="1"/>
      <c r="D325" s="8" t="s">
        <v>11</v>
      </c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1"/>
    </row>
    <row r="326" customFormat="false" ht="15" hidden="false" customHeight="false" outlineLevel="0" collapsed="false">
      <c r="A326" s="1"/>
      <c r="B326" s="1"/>
      <c r="C326" s="1"/>
      <c r="D326" s="8" t="s">
        <v>12</v>
      </c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1"/>
    </row>
    <row r="327" customFormat="false" ht="15" hidden="false" customHeight="false" outlineLevel="0" collapsed="false">
      <c r="A327" s="1"/>
      <c r="B327" s="1"/>
      <c r="C327" s="1"/>
      <c r="D327" s="10" t="s">
        <v>13</v>
      </c>
      <c r="E327" s="11" t="s">
        <v>72</v>
      </c>
      <c r="F327" s="11"/>
      <c r="G327" s="11" t="s">
        <v>73</v>
      </c>
      <c r="H327" s="11" t="s">
        <v>74</v>
      </c>
      <c r="I327" s="11"/>
      <c r="J327" s="11"/>
      <c r="K327" s="11"/>
      <c r="L327" s="11"/>
      <c r="M327" s="11"/>
      <c r="N327" s="11"/>
      <c r="O327" s="1"/>
    </row>
    <row r="328" customFormat="false" ht="15" hidden="false" customHeight="false" outlineLevel="0" collapsed="false">
      <c r="A328" s="1"/>
      <c r="B328" s="1"/>
      <c r="C328" s="1"/>
      <c r="D328" s="12" t="s">
        <v>16</v>
      </c>
      <c r="E328" s="13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customFormat="false" ht="15" hidden="false" customHeight="fals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customFormat="false" ht="15" hidden="false" customHeight="false" outlineLevel="0" collapsed="false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customFormat="false" ht="15" hidden="false" customHeight="false" outlineLevel="0" collapsed="false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</row>
    <row r="332" customFormat="false" ht="15" hidden="false" customHeight="false" outlineLevel="0" collapsed="false">
      <c r="A332" s="1" t="n">
        <v>8532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0" t="n">
        <f aca="false">AVERAGE(E336:N336, E334:N334)</f>
        <v>0.0625</v>
      </c>
      <c r="Q332" s="0" t="n">
        <f aca="false">AVERAGE(E337:N337,E335:N335)</f>
        <v>0.25</v>
      </c>
      <c r="R332" s="0" t="e">
        <f aca="false">AVERAGE(E338:N341)</f>
        <v>#DIV/0!</v>
      </c>
    </row>
    <row r="333" customFormat="false" ht="15" hidden="false" customHeight="false" outlineLevel="0" collapsed="false">
      <c r="A333" s="2"/>
      <c r="B333" s="1" t="s">
        <v>75</v>
      </c>
      <c r="C333" s="1"/>
      <c r="D333" s="1" t="s">
        <v>1</v>
      </c>
      <c r="E333" s="3" t="n">
        <v>1</v>
      </c>
      <c r="F333" s="3" t="n">
        <v>2</v>
      </c>
      <c r="G333" s="3" t="n">
        <v>3</v>
      </c>
      <c r="H333" s="3" t="n">
        <v>4</v>
      </c>
      <c r="I333" s="3" t="n">
        <v>5</v>
      </c>
      <c r="J333" s="3" t="n">
        <v>6</v>
      </c>
      <c r="K333" s="3" t="n">
        <v>7</v>
      </c>
      <c r="L333" s="3" t="n">
        <v>8</v>
      </c>
      <c r="M333" s="3" t="n">
        <v>9</v>
      </c>
      <c r="N333" s="3" t="n">
        <v>10</v>
      </c>
      <c r="O333" s="1"/>
      <c r="P333" s="0" t="s">
        <v>2</v>
      </c>
      <c r="Q333" s="0" t="s">
        <v>3</v>
      </c>
      <c r="R333" s="0" t="s">
        <v>4</v>
      </c>
    </row>
    <row r="334" customFormat="false" ht="15" hidden="false" customHeight="false" outlineLevel="0" collapsed="false">
      <c r="A334" s="1"/>
      <c r="B334" s="1"/>
      <c r="C334" s="1"/>
      <c r="D334" s="4" t="s">
        <v>5</v>
      </c>
      <c r="E334" s="5" t="n">
        <v>0</v>
      </c>
      <c r="F334" s="5" t="n">
        <v>0</v>
      </c>
      <c r="G334" s="5" t="n">
        <v>0</v>
      </c>
      <c r="H334" s="5" t="n">
        <v>0</v>
      </c>
      <c r="I334" s="5" t="n">
        <v>0</v>
      </c>
      <c r="J334" s="5" t="n">
        <v>0</v>
      </c>
      <c r="K334" s="5" t="n">
        <v>0</v>
      </c>
      <c r="L334" s="5" t="n">
        <v>0</v>
      </c>
      <c r="M334" s="5"/>
      <c r="N334" s="5"/>
      <c r="O334" s="1"/>
    </row>
    <row r="335" customFormat="false" ht="15" hidden="false" customHeight="false" outlineLevel="0" collapsed="false">
      <c r="A335" s="1"/>
      <c r="B335" s="1"/>
      <c r="C335" s="1"/>
      <c r="D335" s="4" t="s">
        <v>6</v>
      </c>
      <c r="E335" s="5" t="n">
        <v>0</v>
      </c>
      <c r="F335" s="5" t="n">
        <v>0</v>
      </c>
      <c r="G335" s="5" t="n">
        <v>0</v>
      </c>
      <c r="H335" s="5" t="n">
        <v>0</v>
      </c>
      <c r="I335" s="5" t="n">
        <v>0</v>
      </c>
      <c r="J335" s="5" t="n">
        <v>0</v>
      </c>
      <c r="K335" s="5" t="n">
        <v>0</v>
      </c>
      <c r="L335" s="5" t="n">
        <v>0</v>
      </c>
      <c r="M335" s="5"/>
      <c r="N335" s="5"/>
      <c r="O335" s="1"/>
    </row>
    <row r="336" customFormat="false" ht="15" hidden="false" customHeight="false" outlineLevel="0" collapsed="false">
      <c r="A336" s="1"/>
      <c r="B336" s="1"/>
      <c r="C336" s="1"/>
      <c r="D336" s="6" t="s">
        <v>7</v>
      </c>
      <c r="E336" s="7" t="n">
        <v>1</v>
      </c>
      <c r="F336" s="7" t="n">
        <v>0</v>
      </c>
      <c r="G336" s="7" t="n">
        <v>0</v>
      </c>
      <c r="H336" s="7" t="n">
        <v>0</v>
      </c>
      <c r="I336" s="7" t="n">
        <v>0</v>
      </c>
      <c r="J336" s="7" t="n">
        <v>0</v>
      </c>
      <c r="K336" s="7" t="n">
        <v>0</v>
      </c>
      <c r="L336" s="7" t="n">
        <v>0</v>
      </c>
      <c r="M336" s="7"/>
      <c r="N336" s="7"/>
      <c r="O336" s="1"/>
    </row>
    <row r="337" customFormat="false" ht="15" hidden="false" customHeight="false" outlineLevel="0" collapsed="false">
      <c r="A337" s="1"/>
      <c r="B337" s="1"/>
      <c r="C337" s="1"/>
      <c r="D337" s="6" t="s">
        <v>8</v>
      </c>
      <c r="E337" s="7" t="n">
        <v>1</v>
      </c>
      <c r="F337" s="7" t="n">
        <v>0</v>
      </c>
      <c r="G337" s="7" t="n">
        <v>0</v>
      </c>
      <c r="H337" s="7" t="n">
        <v>3</v>
      </c>
      <c r="I337" s="7" t="n">
        <v>0</v>
      </c>
      <c r="J337" s="7" t="n">
        <v>0</v>
      </c>
      <c r="K337" s="7" t="n">
        <v>0</v>
      </c>
      <c r="L337" s="7" t="n">
        <v>0</v>
      </c>
      <c r="M337" s="7"/>
      <c r="N337" s="7"/>
      <c r="O337" s="1"/>
    </row>
    <row r="338" customFormat="false" ht="15" hidden="false" customHeight="false" outlineLevel="0" collapsed="false">
      <c r="A338" s="1"/>
      <c r="B338" s="1"/>
      <c r="C338" s="1"/>
      <c r="D338" s="8" t="s">
        <v>9</v>
      </c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1"/>
    </row>
    <row r="339" customFormat="false" ht="15" hidden="false" customHeight="false" outlineLevel="0" collapsed="false">
      <c r="A339" s="1"/>
      <c r="B339" s="1"/>
      <c r="C339" s="1"/>
      <c r="D339" s="8" t="s">
        <v>10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1"/>
    </row>
    <row r="340" customFormat="false" ht="15" hidden="false" customHeight="false" outlineLevel="0" collapsed="false">
      <c r="A340" s="1"/>
      <c r="B340" s="1"/>
      <c r="C340" s="1"/>
      <c r="D340" s="8" t="s">
        <v>11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1"/>
    </row>
    <row r="341" customFormat="false" ht="15" hidden="false" customHeight="false" outlineLevel="0" collapsed="false">
      <c r="A341" s="1"/>
      <c r="B341" s="1"/>
      <c r="C341" s="1"/>
      <c r="D341" s="8" t="s">
        <v>12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1"/>
    </row>
    <row r="342" customFormat="false" ht="15" hidden="false" customHeight="false" outlineLevel="0" collapsed="false">
      <c r="A342" s="1"/>
      <c r="B342" s="1"/>
      <c r="C342" s="1"/>
      <c r="D342" s="10" t="s">
        <v>13</v>
      </c>
      <c r="E342" s="11"/>
      <c r="F342" s="11"/>
      <c r="G342" s="11" t="s">
        <v>76</v>
      </c>
      <c r="H342" s="11"/>
      <c r="I342" s="11" t="s">
        <v>77</v>
      </c>
      <c r="J342" s="11"/>
      <c r="K342" s="11"/>
      <c r="L342" s="11" t="s">
        <v>78</v>
      </c>
      <c r="M342" s="11"/>
      <c r="N342" s="11"/>
      <c r="O342" s="1"/>
    </row>
    <row r="343" customFormat="false" ht="15" hidden="false" customHeight="false" outlineLevel="0" collapsed="false">
      <c r="A343" s="1"/>
      <c r="B343" s="1"/>
      <c r="C343" s="1"/>
      <c r="D343" s="12" t="s">
        <v>16</v>
      </c>
      <c r="E343" s="13"/>
      <c r="F343" s="1"/>
      <c r="G343" s="1" t="s">
        <v>17</v>
      </c>
      <c r="H343" s="1"/>
      <c r="I343" s="1" t="s">
        <v>17</v>
      </c>
      <c r="J343" s="1"/>
      <c r="K343" s="1"/>
      <c r="L343" s="1"/>
      <c r="M343" s="1"/>
      <c r="N343" s="1"/>
      <c r="O343" s="1"/>
    </row>
    <row r="344" customFormat="false" ht="15" hidden="false" customHeight="fals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customFormat="false" ht="15" hidden="false" customHeight="false" outlineLevel="0" collapsed="false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customFormat="false" ht="15" hidden="false" customHeight="false" outlineLevel="0" collapsed="false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</row>
    <row r="347" customFormat="false" ht="15" hidden="false" customHeight="false" outlineLevel="0" collapsed="false">
      <c r="A347" s="1" t="n">
        <v>0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0" t="e">
        <f aca="false">AVERAGE(E351:N351, E349:N349)</f>
        <v>#DIV/0!</v>
      </c>
      <c r="Q347" s="0" t="e">
        <f aca="false">AVERAGE(E352:N352,E350:N350)</f>
        <v>#DIV/0!</v>
      </c>
      <c r="R347" s="0" t="e">
        <f aca="false">AVERAGE(E353:N356)</f>
        <v>#DIV/0!</v>
      </c>
    </row>
    <row r="348" customFormat="false" ht="15" hidden="false" customHeight="false" outlineLevel="0" collapsed="false">
      <c r="A348" s="2"/>
      <c r="B348" s="1" t="s">
        <v>79</v>
      </c>
      <c r="C348" s="1"/>
      <c r="D348" s="1" t="s">
        <v>1</v>
      </c>
      <c r="E348" s="3" t="n">
        <v>1</v>
      </c>
      <c r="F348" s="3" t="n">
        <v>2</v>
      </c>
      <c r="G348" s="3" t="n">
        <v>3</v>
      </c>
      <c r="H348" s="3" t="n">
        <v>4</v>
      </c>
      <c r="I348" s="3" t="n">
        <v>5</v>
      </c>
      <c r="J348" s="3" t="n">
        <v>6</v>
      </c>
      <c r="K348" s="3" t="n">
        <v>7</v>
      </c>
      <c r="L348" s="3" t="n">
        <v>8</v>
      </c>
      <c r="M348" s="3" t="n">
        <v>9</v>
      </c>
      <c r="N348" s="3" t="n">
        <v>10</v>
      </c>
      <c r="O348" s="1"/>
      <c r="P348" s="0" t="s">
        <v>2</v>
      </c>
      <c r="Q348" s="0" t="s">
        <v>3</v>
      </c>
      <c r="R348" s="0" t="s">
        <v>4</v>
      </c>
    </row>
    <row r="349" customFormat="false" ht="15" hidden="false" customHeight="false" outlineLevel="0" collapsed="false">
      <c r="A349" s="1"/>
      <c r="B349" s="1"/>
      <c r="C349" s="1"/>
      <c r="D349" s="4" t="s">
        <v>5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1"/>
    </row>
    <row r="350" customFormat="false" ht="15" hidden="false" customHeight="false" outlineLevel="0" collapsed="false">
      <c r="A350" s="1"/>
      <c r="B350" s="1"/>
      <c r="C350" s="1"/>
      <c r="D350" s="4" t="s">
        <v>6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1"/>
    </row>
    <row r="351" customFormat="false" ht="15" hidden="false" customHeight="false" outlineLevel="0" collapsed="false">
      <c r="A351" s="1"/>
      <c r="B351" s="1"/>
      <c r="C351" s="1"/>
      <c r="D351" s="6" t="s">
        <v>7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1"/>
    </row>
    <row r="352" customFormat="false" ht="15" hidden="false" customHeight="false" outlineLevel="0" collapsed="false">
      <c r="A352" s="1"/>
      <c r="B352" s="1"/>
      <c r="C352" s="1"/>
      <c r="D352" s="6" t="s">
        <v>8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1"/>
    </row>
    <row r="353" customFormat="false" ht="15" hidden="false" customHeight="false" outlineLevel="0" collapsed="false">
      <c r="A353" s="1"/>
      <c r="B353" s="1"/>
      <c r="C353" s="1"/>
      <c r="D353" s="8" t="s">
        <v>9</v>
      </c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1"/>
    </row>
    <row r="354" customFormat="false" ht="15" hidden="false" customHeight="false" outlineLevel="0" collapsed="false">
      <c r="A354" s="1"/>
      <c r="B354" s="1"/>
      <c r="C354" s="1"/>
      <c r="D354" s="8" t="s">
        <v>10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1"/>
    </row>
    <row r="355" customFormat="false" ht="15" hidden="false" customHeight="false" outlineLevel="0" collapsed="false">
      <c r="A355" s="1"/>
      <c r="B355" s="1"/>
      <c r="C355" s="1"/>
      <c r="D355" s="8" t="s">
        <v>11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1"/>
    </row>
    <row r="356" customFormat="false" ht="15" hidden="false" customHeight="false" outlineLevel="0" collapsed="false">
      <c r="A356" s="1"/>
      <c r="B356" s="1"/>
      <c r="C356" s="1"/>
      <c r="D356" s="8" t="s">
        <v>12</v>
      </c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1"/>
    </row>
    <row r="357" customFormat="false" ht="15" hidden="false" customHeight="false" outlineLevel="0" collapsed="false">
      <c r="A357" s="1"/>
      <c r="B357" s="1"/>
      <c r="C357" s="1"/>
      <c r="D357" s="10" t="s">
        <v>13</v>
      </c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"/>
    </row>
    <row r="358" customFormat="false" ht="15" hidden="false" customHeight="false" outlineLevel="0" collapsed="false">
      <c r="A358" s="1"/>
      <c r="B358" s="1"/>
      <c r="C358" s="1"/>
      <c r="D358" s="12" t="s">
        <v>16</v>
      </c>
      <c r="E358" s="13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customFormat="false" ht="15" hidden="false" customHeight="fals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customFormat="false" ht="15" hidden="false" customHeight="false" outlineLevel="0" collapsed="false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customFormat="false" ht="15" hidden="false" customHeight="false" outlineLevel="0" collapsed="false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</row>
    <row r="362" customFormat="false" ht="15" hidden="false" customHeight="false" outlineLevel="0" collapsed="false">
      <c r="A362" s="1" t="n">
        <v>0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0" t="e">
        <f aca="false">AVERAGE(E366:N366, E364:N364)</f>
        <v>#DIV/0!</v>
      </c>
      <c r="Q362" s="0" t="e">
        <f aca="false">AVERAGE(E367:N367,E365:N365)</f>
        <v>#DIV/0!</v>
      </c>
      <c r="R362" s="0" t="e">
        <f aca="false">AVERAGE(E368:N371)</f>
        <v>#DIV/0!</v>
      </c>
    </row>
    <row r="363" customFormat="false" ht="15" hidden="false" customHeight="false" outlineLevel="0" collapsed="false">
      <c r="A363" s="2"/>
      <c r="B363" s="1" t="s">
        <v>79</v>
      </c>
      <c r="C363" s="1"/>
      <c r="D363" s="1" t="s">
        <v>1</v>
      </c>
      <c r="E363" s="3" t="n">
        <v>1</v>
      </c>
      <c r="F363" s="3" t="n">
        <v>2</v>
      </c>
      <c r="G363" s="3" t="n">
        <v>3</v>
      </c>
      <c r="H363" s="3" t="n">
        <v>4</v>
      </c>
      <c r="I363" s="3" t="n">
        <v>5</v>
      </c>
      <c r="J363" s="3" t="n">
        <v>6</v>
      </c>
      <c r="K363" s="3" t="n">
        <v>7</v>
      </c>
      <c r="L363" s="3" t="n">
        <v>8</v>
      </c>
      <c r="M363" s="3" t="n">
        <v>9</v>
      </c>
      <c r="N363" s="3" t="n">
        <v>10</v>
      </c>
      <c r="O363" s="1"/>
      <c r="P363" s="0" t="s">
        <v>2</v>
      </c>
      <c r="Q363" s="0" t="s">
        <v>3</v>
      </c>
      <c r="R363" s="0" t="s">
        <v>4</v>
      </c>
    </row>
    <row r="364" customFormat="false" ht="15" hidden="false" customHeight="false" outlineLevel="0" collapsed="false">
      <c r="A364" s="1"/>
      <c r="B364" s="1"/>
      <c r="C364" s="1"/>
      <c r="D364" s="4" t="s">
        <v>5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1"/>
    </row>
    <row r="365" customFormat="false" ht="15" hidden="false" customHeight="false" outlineLevel="0" collapsed="false">
      <c r="A365" s="1"/>
      <c r="B365" s="1"/>
      <c r="C365" s="1"/>
      <c r="D365" s="4" t="s">
        <v>6</v>
      </c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1"/>
    </row>
    <row r="366" customFormat="false" ht="15" hidden="false" customHeight="false" outlineLevel="0" collapsed="false">
      <c r="A366" s="1"/>
      <c r="B366" s="1"/>
      <c r="C366" s="1"/>
      <c r="D366" s="6" t="s">
        <v>7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1"/>
    </row>
    <row r="367" customFormat="false" ht="15" hidden="false" customHeight="false" outlineLevel="0" collapsed="false">
      <c r="A367" s="1"/>
      <c r="B367" s="1"/>
      <c r="C367" s="1"/>
      <c r="D367" s="6" t="s">
        <v>8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1"/>
    </row>
    <row r="368" customFormat="false" ht="15" hidden="false" customHeight="false" outlineLevel="0" collapsed="false">
      <c r="A368" s="1"/>
      <c r="B368" s="1"/>
      <c r="C368" s="1"/>
      <c r="D368" s="8" t="s">
        <v>9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1"/>
    </row>
    <row r="369" customFormat="false" ht="15" hidden="false" customHeight="false" outlineLevel="0" collapsed="false">
      <c r="A369" s="1"/>
      <c r="B369" s="1"/>
      <c r="C369" s="1"/>
      <c r="D369" s="8" t="s">
        <v>10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1"/>
    </row>
    <row r="370" customFormat="false" ht="15" hidden="false" customHeight="false" outlineLevel="0" collapsed="false">
      <c r="A370" s="1"/>
      <c r="B370" s="1"/>
      <c r="C370" s="1"/>
      <c r="D370" s="8" t="s">
        <v>11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1"/>
    </row>
    <row r="371" customFormat="false" ht="15" hidden="false" customHeight="false" outlineLevel="0" collapsed="false">
      <c r="A371" s="1"/>
      <c r="B371" s="1"/>
      <c r="C371" s="1"/>
      <c r="D371" s="8" t="s">
        <v>12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1"/>
    </row>
    <row r="372" customFormat="false" ht="15" hidden="false" customHeight="false" outlineLevel="0" collapsed="false">
      <c r="A372" s="1"/>
      <c r="B372" s="1"/>
      <c r="C372" s="1"/>
      <c r="D372" s="10" t="s">
        <v>13</v>
      </c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"/>
    </row>
    <row r="373" customFormat="false" ht="15" hidden="false" customHeight="false" outlineLevel="0" collapsed="false">
      <c r="A373" s="1"/>
      <c r="B373" s="1"/>
      <c r="C373" s="1"/>
      <c r="D373" s="12" t="s">
        <v>16</v>
      </c>
      <c r="E373" s="13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customFormat="false" ht="15" hidden="false" customHeight="fals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customFormat="false" ht="15" hidden="false" customHeight="false" outlineLevel="0" collapsed="false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C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3" activeCellId="0" sqref="K13"/>
    </sheetView>
  </sheetViews>
  <sheetFormatPr defaultColWidth="8.55078125" defaultRowHeight="14.25" zeroHeight="false" outlineLevelRow="0" outlineLevelCol="0"/>
  <cols>
    <col collapsed="false" customWidth="true" hidden="false" outlineLevel="0" max="3" min="3" style="0" width="9"/>
  </cols>
  <sheetData>
    <row r="2" customFormat="false" ht="14.25" hidden="false" customHeight="false" outlineLevel="0" collapsed="false">
      <c r="B2" s="0" t="n">
        <f aca="false">VLOOKUP(2811,_2811,1,FALSE())</f>
        <v>2811</v>
      </c>
      <c r="C2" s="0" t="n">
        <f aca="false">VLOOKUP(2811,_2811,16,FALSE())</f>
        <v>3.9375</v>
      </c>
    </row>
    <row r="3" customFormat="false" ht="14.25" hidden="false" customHeight="false" outlineLevel="0" collapsed="false">
      <c r="B3" s="0" t="n">
        <f aca="false">VLOOKUP(3712,_3712,1,FALSE())</f>
        <v>3712</v>
      </c>
      <c r="C3" s="0" t="e">
        <f aca="false">VLOOKUP(3712,_3712,16,FALSE())</f>
        <v>#DIV/0!</v>
      </c>
    </row>
    <row r="4" customFormat="false" ht="14.25" hidden="false" customHeight="false" outlineLevel="0" collapsed="false">
      <c r="B4" s="0" t="n">
        <f aca="false">VLOOKUP(4104,_4104,1,FALSE())</f>
        <v>4104</v>
      </c>
      <c r="C4" s="0" t="n">
        <f aca="false">VLOOKUP(4104,_4104,16,FALSE())</f>
        <v>0</v>
      </c>
    </row>
    <row r="5" customFormat="false" ht="14.25" hidden="false" customHeight="false" outlineLevel="0" collapsed="false">
      <c r="B5" s="0" t="n">
        <f aca="false">VLOOKUP(5295,_5295,1,FALSE())</f>
        <v>5295</v>
      </c>
      <c r="C5" s="0" t="n">
        <f aca="false">VLOOKUP(5295,_5295,16,FALSE())</f>
        <v>0.0625</v>
      </c>
    </row>
    <row r="6" customFormat="false" ht="14.25" hidden="false" customHeight="false" outlineLevel="0" collapsed="false">
      <c r="B6" s="0" t="n">
        <f aca="false">VLOOKUP(1595,_1595,1,FALSE())</f>
        <v>1595</v>
      </c>
      <c r="C6" s="0" t="n">
        <f aca="false">VLOOKUP(1595,_1595,16,FALSE())</f>
        <v>3.64285714285714</v>
      </c>
    </row>
    <row r="7" customFormat="false" ht="14.25" hidden="false" customHeight="false" outlineLevel="0" collapsed="false">
      <c r="B7" s="0" t="n">
        <f aca="false">VLOOKUP(2626,_2626,1,FALSE())</f>
        <v>2626</v>
      </c>
      <c r="C7" s="0" t="n">
        <f aca="false">VLOOKUP(2626,_2626,16,FALSE())</f>
        <v>0.0625</v>
      </c>
    </row>
    <row r="8" customFormat="false" ht="14.25" hidden="false" customHeight="false" outlineLevel="0" collapsed="false">
      <c r="B8" s="0" t="n">
        <f aca="false">VLOOKUP(3876,_3876,1,FALSE())</f>
        <v>3876</v>
      </c>
      <c r="C8" s="0" t="n">
        <f aca="false">VLOOKUP(3876,_3876,16,FALSE())</f>
        <v>0</v>
      </c>
    </row>
    <row r="9" customFormat="false" ht="14.25" hidden="false" customHeight="false" outlineLevel="0" collapsed="false">
      <c r="B9" s="0" t="n">
        <f aca="false">VLOOKUP(4513,_4513,1,FALSE())</f>
        <v>4513</v>
      </c>
      <c r="C9" s="0" t="n">
        <f aca="false">VLOOKUP(4513,_4513,16,FALSE())</f>
        <v>0.0625</v>
      </c>
    </row>
    <row r="10" customFormat="false" ht="14.25" hidden="false" customHeight="false" outlineLevel="0" collapsed="false">
      <c r="B10" s="0" t="n">
        <f aca="false">VLOOKUP(6076,_6076,1,FALSE())</f>
        <v>6076</v>
      </c>
      <c r="C10" s="0" t="n">
        <f aca="false">VLOOKUP(6076,_6076,16,FALSE())</f>
        <v>0</v>
      </c>
    </row>
    <row r="11" customFormat="false" ht="14.25" hidden="false" customHeight="false" outlineLevel="0" collapsed="false">
      <c r="B11" s="0" t="n">
        <f aca="false">VLOOKUP(2522,_2522,1,FALSE())</f>
        <v>2522</v>
      </c>
      <c r="C11" s="0" t="n">
        <f aca="false">VLOOKUP(2522,_2522,16,FALSE())</f>
        <v>2.75</v>
      </c>
    </row>
    <row r="12" customFormat="false" ht="14.25" hidden="false" customHeight="false" outlineLevel="0" collapsed="false">
      <c r="B12" s="0" t="n">
        <f aca="false">VLOOKUP(3711,_3711,1,FALSE())</f>
        <v>3711</v>
      </c>
      <c r="C12" s="0" t="n">
        <f aca="false">VLOOKUP(3711,_3711,16,FALSE())</f>
        <v>1.5</v>
      </c>
    </row>
    <row r="13" customFormat="false" ht="14.25" hidden="false" customHeight="false" outlineLevel="0" collapsed="false">
      <c r="B13" s="0" t="n">
        <f aca="false">VLOOKUP(4061,_4061,1,FALSE())</f>
        <v>4061</v>
      </c>
      <c r="C13" s="0" t="n">
        <f aca="false">VLOOKUP(4061,_4061,16,FALSE())</f>
        <v>1.625</v>
      </c>
    </row>
    <row r="14" customFormat="false" ht="14.25" hidden="false" customHeight="false" outlineLevel="0" collapsed="false">
      <c r="B14" s="0" t="n">
        <f aca="false">VLOOKUP(4980,_4980,1,FALSE())</f>
        <v>4980</v>
      </c>
      <c r="C14" s="0" t="n">
        <f aca="false">VLOOKUP(4980,_4980,16,FALSE())</f>
        <v>0.25</v>
      </c>
    </row>
    <row r="15" customFormat="false" ht="14.25" hidden="false" customHeight="false" outlineLevel="0" collapsed="false">
      <c r="B15" s="0" t="n">
        <f aca="false">VLOOKUP(8532,_8532,1,FALSE())</f>
        <v>8532</v>
      </c>
      <c r="C15" s="0" t="n">
        <f aca="false">VLOOKUP(8532,_8532,16,FALSE())</f>
        <v>0.0625</v>
      </c>
    </row>
    <row r="16" customFormat="false" ht="14.25" hidden="false" customHeight="false" outlineLevel="0" collapsed="false">
      <c r="B16" s="0" t="n">
        <f aca="false">VLOOKUP(2147,_2147,1,FALSE())</f>
        <v>2147</v>
      </c>
      <c r="C16" s="0" t="n">
        <f aca="false">VLOOKUP(2147,_2147,16,FALSE())</f>
        <v>3.5625</v>
      </c>
    </row>
    <row r="17" customFormat="false" ht="14.25" hidden="false" customHeight="false" outlineLevel="0" collapsed="false">
      <c r="B17" s="0" t="n">
        <f aca="false">VLOOKUP(2930,_2930,1,FALSE())</f>
        <v>2930</v>
      </c>
      <c r="C17" s="0" t="n">
        <f aca="false">VLOOKUP(2930,_2930,16,FALSE())</f>
        <v>4.1875</v>
      </c>
    </row>
    <row r="18" customFormat="false" ht="14.25" hidden="false" customHeight="false" outlineLevel="0" collapsed="false">
      <c r="B18" s="0" t="n">
        <f aca="false">VLOOKUP(4060,_4060,1,FALSE())</f>
        <v>4060</v>
      </c>
      <c r="C18" s="0" t="n">
        <f aca="false">VLOOKUP(4060,_4060,16,FALSE())</f>
        <v>0.25</v>
      </c>
    </row>
    <row r="19" customFormat="false" ht="14.25" hidden="false" customHeight="false" outlineLevel="0" collapsed="false">
      <c r="B19" s="0" t="n">
        <f aca="false">VLOOKUP(4692,_4692,1,FALSE())</f>
        <v>4692</v>
      </c>
      <c r="C19" s="0" t="n">
        <f aca="false">VLOOKUP(4692,_4692,16,FALSE())</f>
        <v>1</v>
      </c>
    </row>
    <row r="20" customFormat="false" ht="14.25" hidden="false" customHeight="false" outlineLevel="0" collapsed="false">
      <c r="B20" s="0" t="n">
        <f aca="false">VLOOKUP(7461,_7461,1,FALSE())</f>
        <v>7461</v>
      </c>
      <c r="C20" s="0" t="n">
        <f aca="false">VLOOKUP(7461,_7461,16,FALSE())</f>
        <v>2.1875</v>
      </c>
    </row>
    <row r="21" customFormat="false" ht="14.25" hidden="false" customHeight="false" outlineLevel="0" collapsed="false">
      <c r="B21" s="0" t="n">
        <f aca="false">VLOOKUP(2910,_2910,1,FALSE())</f>
        <v>2910</v>
      </c>
      <c r="C21" s="0" t="n">
        <f aca="false">VLOOKUP(2910,_2910,16,FALSE())</f>
        <v>9.3125</v>
      </c>
    </row>
    <row r="22" customFormat="false" ht="14.25" hidden="false" customHeight="false" outlineLevel="0" collapsed="false">
      <c r="B22" s="0" t="n">
        <f aca="false">VLOOKUP(3826,_3826,1,FALSE())</f>
        <v>3826</v>
      </c>
      <c r="C22" s="0" t="n">
        <f aca="false">VLOOKUP(3826,_3826,16,FALSE())</f>
        <v>1.6875</v>
      </c>
    </row>
    <row r="23" customFormat="false" ht="14.25" hidden="false" customHeight="false" outlineLevel="0" collapsed="false">
      <c r="B23" s="0" t="n">
        <f aca="false">VLOOKUP(4125,_4125,1,FALSE())</f>
        <v>4125</v>
      </c>
      <c r="C23" s="0" t="n">
        <f aca="false">VLOOKUP(4125,_4125,16,FALSE())</f>
        <v>1.14285714285714</v>
      </c>
    </row>
    <row r="24" customFormat="false" ht="14.25" hidden="false" customHeight="false" outlineLevel="0" collapsed="false">
      <c r="B24" s="0" t="n">
        <f aca="false">VLOOKUP(5920,_5920,1,FALSE())</f>
        <v>5920</v>
      </c>
      <c r="C24" s="0" t="n">
        <f aca="false">VLOOKUP(5920,_5920,16,FALSE())</f>
        <v>0.125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C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0" activeCellId="0" sqref="F30"/>
    </sheetView>
  </sheetViews>
  <sheetFormatPr defaultColWidth="8.55078125" defaultRowHeight="14.25" zeroHeight="false" outlineLevelRow="0" outlineLevelCol="0"/>
  <sheetData>
    <row r="2" customFormat="false" ht="14.25" hidden="false" customHeight="false" outlineLevel="0" collapsed="false">
      <c r="B2" s="0" t="n">
        <f aca="false">VLOOKUP(2910,_2910,1,FALSE())</f>
        <v>2910</v>
      </c>
      <c r="C2" s="0" t="n">
        <f aca="false">VLOOKUP(2910,_2910,17,FALSE())</f>
        <v>0</v>
      </c>
    </row>
    <row r="3" customFormat="false" ht="14.25" hidden="false" customHeight="false" outlineLevel="0" collapsed="false">
      <c r="B3" s="0" t="n">
        <f aca="false">VLOOKUP(3826,_3826,1,FALSE())</f>
        <v>3826</v>
      </c>
      <c r="C3" s="0" t="n">
        <f aca="false">VLOOKUP(3826,_3826,17,FALSE())</f>
        <v>0.125</v>
      </c>
    </row>
    <row r="4" customFormat="false" ht="14.25" hidden="false" customHeight="false" outlineLevel="0" collapsed="false">
      <c r="B4" s="0" t="n">
        <f aca="false">VLOOKUP(4125,_4125,1,FALSE())</f>
        <v>4125</v>
      </c>
      <c r="C4" s="0" t="n">
        <f aca="false">VLOOKUP(4125,_4125,17,FALSE())</f>
        <v>0</v>
      </c>
    </row>
    <row r="5" customFormat="false" ht="14.25" hidden="false" customHeight="false" outlineLevel="0" collapsed="false">
      <c r="B5" s="0" t="n">
        <f aca="false">VLOOKUP(5920,_5920,1,FALSE())</f>
        <v>5920</v>
      </c>
      <c r="C5" s="0" t="n">
        <f aca="false">VLOOKUP(5920,_5920,17,FALSE())</f>
        <v>0.125</v>
      </c>
    </row>
    <row r="6" customFormat="false" ht="14.25" hidden="false" customHeight="false" outlineLevel="0" collapsed="false">
      <c r="B6" s="0" t="n">
        <f aca="false">VLOOKUP(1595,_1595,1,FALSE())</f>
        <v>1595</v>
      </c>
      <c r="C6" s="0" t="n">
        <f aca="false">VLOOKUP(1595,_1595,17,FALSE())</f>
        <v>0</v>
      </c>
    </row>
    <row r="7" customFormat="false" ht="14.25" hidden="false" customHeight="false" outlineLevel="0" collapsed="false">
      <c r="B7" s="0" t="n">
        <f aca="false">VLOOKUP(2626,_2626,1,FALSE())</f>
        <v>2626</v>
      </c>
      <c r="C7" s="0" t="n">
        <f aca="false">VLOOKUP(2626,_2626,17,FALSE())</f>
        <v>2.25</v>
      </c>
    </row>
    <row r="8" customFormat="false" ht="14.25" hidden="false" customHeight="false" outlineLevel="0" collapsed="false">
      <c r="B8" s="0" t="n">
        <f aca="false">VLOOKUP(3876,_3876,1,FALSE())</f>
        <v>3876</v>
      </c>
      <c r="C8" s="0" t="n">
        <f aca="false">VLOOKUP(3876,_3876,17,FALSE())</f>
        <v>0.3125</v>
      </c>
    </row>
    <row r="9" customFormat="false" ht="14.25" hidden="false" customHeight="false" outlineLevel="0" collapsed="false">
      <c r="B9" s="0" t="n">
        <f aca="false">VLOOKUP(4513,_4513,1,FALSE())</f>
        <v>4513</v>
      </c>
      <c r="C9" s="0" t="n">
        <f aca="false">VLOOKUP(4513,_4513,17,FALSE())</f>
        <v>2.9375</v>
      </c>
    </row>
    <row r="10" customFormat="false" ht="14.25" hidden="false" customHeight="false" outlineLevel="0" collapsed="false">
      <c r="B10" s="0" t="n">
        <f aca="false">VLOOKUP(6076,_6076,1,FALSE())</f>
        <v>6076</v>
      </c>
      <c r="C10" s="0" t="n">
        <f aca="false">VLOOKUP(6076,_6076,17,FALSE())</f>
        <v>0</v>
      </c>
    </row>
    <row r="11" customFormat="false" ht="14.25" hidden="false" customHeight="false" outlineLevel="0" collapsed="false">
      <c r="B11" s="0" t="n">
        <f aca="false">VLOOKUP(2522,_2522,1,FALSE())</f>
        <v>2522</v>
      </c>
      <c r="C11" s="0" t="n">
        <f aca="false">VLOOKUP(2522,_2522,17,FALSE())</f>
        <v>0</v>
      </c>
    </row>
    <row r="12" customFormat="false" ht="14.25" hidden="false" customHeight="false" outlineLevel="0" collapsed="false">
      <c r="B12" s="0" t="n">
        <f aca="false">VLOOKUP(2147,_2147,1,FALSE())</f>
        <v>2147</v>
      </c>
      <c r="C12" s="0" t="n">
        <f aca="false">VLOOKUP(2147,_2147,17,FALSE())</f>
        <v>0.0625</v>
      </c>
    </row>
    <row r="13" customFormat="false" ht="14.25" hidden="false" customHeight="false" outlineLevel="0" collapsed="false">
      <c r="B13" s="0" t="n">
        <f aca="false">VLOOKUP(2811,_2811,1,FALSE())</f>
        <v>2811</v>
      </c>
      <c r="C13" s="0" t="n">
        <f aca="false">VLOOKUP(2811,_2811,17,FALSE())</f>
        <v>0</v>
      </c>
    </row>
    <row r="14" customFormat="false" ht="14.25" hidden="false" customHeight="false" outlineLevel="0" collapsed="false">
      <c r="B14" s="0" t="n">
        <f aca="false">VLOOKUP(2930,_2930,1,FALSE())</f>
        <v>2930</v>
      </c>
      <c r="C14" s="0" t="n">
        <f aca="false">VLOOKUP(2930,_2930,17,FALSE())</f>
        <v>0</v>
      </c>
    </row>
    <row r="15" customFormat="false" ht="14.25" hidden="false" customHeight="false" outlineLevel="0" collapsed="false">
      <c r="B15" s="0" t="n">
        <f aca="false">VLOOKUP(3712,_3712,1,FALSE())</f>
        <v>3712</v>
      </c>
      <c r="C15" s="0" t="e">
        <f aca="false">VLOOKUP(3712,_3712,17,FALSE())</f>
        <v>#DIV/0!</v>
      </c>
    </row>
    <row r="16" customFormat="false" ht="14.25" hidden="false" customHeight="false" outlineLevel="0" collapsed="false">
      <c r="B16" s="0" t="n">
        <f aca="false">VLOOKUP(4060,_4060,1,FALSE())</f>
        <v>4060</v>
      </c>
      <c r="C16" s="0" t="n">
        <f aca="false">VLOOKUP(4060,_4060,17,FALSE())</f>
        <v>0.0625</v>
      </c>
    </row>
    <row r="17" customFormat="false" ht="14.25" hidden="false" customHeight="false" outlineLevel="0" collapsed="false">
      <c r="B17" s="0" t="n">
        <f aca="false">VLOOKUP(4104,_4104,1,FALSE())</f>
        <v>4104</v>
      </c>
      <c r="C17" s="0" t="n">
        <f aca="false">VLOOKUP(4104,_4104,17,FALSE())</f>
        <v>0.0625</v>
      </c>
    </row>
    <row r="18" customFormat="false" ht="14.25" hidden="false" customHeight="false" outlineLevel="0" collapsed="false">
      <c r="B18" s="0" t="n">
        <f aca="false">VLOOKUP(4692,_4692,1,FALSE())</f>
        <v>4692</v>
      </c>
      <c r="C18" s="0" t="n">
        <f aca="false">VLOOKUP(4692,_4692,17,FALSE())</f>
        <v>0.125</v>
      </c>
    </row>
    <row r="19" customFormat="false" ht="14.25" hidden="false" customHeight="false" outlineLevel="0" collapsed="false">
      <c r="B19" s="0" t="n">
        <f aca="false">VLOOKUP(5295,_5295,1,FALSE())</f>
        <v>5295</v>
      </c>
      <c r="C19" s="0" t="n">
        <f aca="false">VLOOKUP(5295,_5295,17,FALSE())</f>
        <v>0</v>
      </c>
    </row>
    <row r="20" customFormat="false" ht="14.25" hidden="false" customHeight="false" outlineLevel="0" collapsed="false">
      <c r="B20" s="0" t="n">
        <f aca="false">VLOOKUP(7461,_7461,1,FALSE())</f>
        <v>7461</v>
      </c>
      <c r="C20" s="0" t="n">
        <f aca="false">VLOOKUP(7461,_7461,17,FALSE())</f>
        <v>0</v>
      </c>
    </row>
    <row r="21" customFormat="false" ht="14.25" hidden="false" customHeight="false" outlineLevel="0" collapsed="false">
      <c r="B21" s="0" t="n">
        <f aca="false">VLOOKUP(3711,_3711,1,FALSE())</f>
        <v>3711</v>
      </c>
      <c r="C21" s="0" t="n">
        <f aca="false">VLOOKUP(3711,_3711,17,FALSE())</f>
        <v>0.125</v>
      </c>
    </row>
    <row r="22" customFormat="false" ht="14.25" hidden="false" customHeight="false" outlineLevel="0" collapsed="false">
      <c r="B22" s="0" t="n">
        <f aca="false">VLOOKUP(4061,_4061,1,FALSE())</f>
        <v>4061</v>
      </c>
      <c r="C22" s="0" t="n">
        <f aca="false">VLOOKUP(4061,_4061,17,FALSE())</f>
        <v>0</v>
      </c>
    </row>
    <row r="23" customFormat="false" ht="14.25" hidden="false" customHeight="false" outlineLevel="0" collapsed="false">
      <c r="B23" s="0" t="n">
        <f aca="false">VLOOKUP(4980,_4980,1,FALSE())</f>
        <v>4980</v>
      </c>
      <c r="C23" s="0" t="n">
        <f aca="false">VLOOKUP(4980,_4980,17,FALSE())</f>
        <v>1.5625</v>
      </c>
    </row>
    <row r="24" customFormat="false" ht="14.25" hidden="false" customHeight="false" outlineLevel="0" collapsed="false">
      <c r="B24" s="0" t="n">
        <f aca="false">VLOOKUP(8532,_8532,1,FALSE())</f>
        <v>8532</v>
      </c>
      <c r="C24" s="0" t="n">
        <f aca="false">VLOOKUP(8532,_8532,17,FALSE())</f>
        <v>0.25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C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8.55078125" defaultRowHeight="14.25" zeroHeight="false" outlineLevelRow="0" outlineLevelCol="0"/>
  <sheetData>
    <row r="2" customFormat="false" ht="14.25" hidden="false" customHeight="false" outlineLevel="0" collapsed="false">
      <c r="B2" s="0" t="n">
        <f aca="false">VLOOKUP(2811,_2811,1,FALSE())</f>
        <v>2811</v>
      </c>
      <c r="C2" s="0" t="n">
        <f aca="false">VLOOKUP(2811,_2811,18,FALSE())</f>
        <v>2</v>
      </c>
    </row>
    <row r="3" customFormat="false" ht="14.25" hidden="false" customHeight="false" outlineLevel="0" collapsed="false">
      <c r="B3" s="0" t="n">
        <f aca="false">VLOOKUP(3712,_3712,1,FALSE())</f>
        <v>3712</v>
      </c>
      <c r="C3" s="0" t="e">
        <f aca="false">VLOOKUP(3712,_3712,18,FALSE())</f>
        <v>#DIV/0!</v>
      </c>
    </row>
    <row r="4" customFormat="false" ht="14.25" hidden="false" customHeight="false" outlineLevel="0" collapsed="false">
      <c r="B4" s="0" t="n">
        <f aca="false">VLOOKUP(4104,_4104,1,FALSE())</f>
        <v>4104</v>
      </c>
      <c r="C4" s="0" t="e">
        <f aca="false">VLOOKUP(4104,_4104,18,FALSE())</f>
        <v>#DIV/0!</v>
      </c>
    </row>
    <row r="5" customFormat="false" ht="14.25" hidden="false" customHeight="false" outlineLevel="0" collapsed="false">
      <c r="B5" s="0" t="n">
        <f aca="false">VLOOKUP(5295,_5295,1,FALSE())</f>
        <v>5295</v>
      </c>
      <c r="C5" s="0" t="e">
        <f aca="false">VLOOKUP(5295,_5295,18,FALSE())</f>
        <v>#DIV/0!</v>
      </c>
    </row>
    <row r="6" customFormat="false" ht="14.25" hidden="false" customHeight="false" outlineLevel="0" collapsed="false">
      <c r="B6" s="0" t="n">
        <f aca="false">VLOOKUP(2910,_2910,1,FALSE())</f>
        <v>2910</v>
      </c>
      <c r="C6" s="0" t="n">
        <f aca="false">VLOOKUP(2910,_2910,18,FALSE())</f>
        <v>3.75</v>
      </c>
    </row>
    <row r="7" customFormat="false" ht="14.25" hidden="false" customHeight="false" outlineLevel="0" collapsed="false">
      <c r="B7" s="0" t="n">
        <f aca="false">VLOOKUP(3826,_3826,1,FALSE())</f>
        <v>3826</v>
      </c>
      <c r="C7" s="0" t="n">
        <f aca="false">VLOOKUP(3826,_3826,18,FALSE())</f>
        <v>2</v>
      </c>
    </row>
    <row r="8" customFormat="false" ht="14.25" hidden="false" customHeight="false" outlineLevel="0" collapsed="false">
      <c r="B8" s="0" t="n">
        <f aca="false">VLOOKUP(4125,_4125,1,FALSE())</f>
        <v>4125</v>
      </c>
      <c r="C8" s="0" t="e">
        <f aca="false">VLOOKUP(4125,_4125,18,FALSE())</f>
        <v>#DIV/0!</v>
      </c>
    </row>
    <row r="9" customFormat="false" ht="14.25" hidden="false" customHeight="false" outlineLevel="0" collapsed="false">
      <c r="B9" s="0" t="n">
        <f aca="false">VLOOKUP(5920,_5920,1,FALSE())</f>
        <v>5920</v>
      </c>
      <c r="C9" s="0" t="n">
        <f aca="false">VLOOKUP(5920,_5920,18,FALSE())</f>
        <v>3.2</v>
      </c>
    </row>
    <row r="10" customFormat="false" ht="14.25" hidden="false" customHeight="false" outlineLevel="0" collapsed="false">
      <c r="B10" s="0" t="n">
        <f aca="false">VLOOKUP(1595,_1595,1,FALSE())</f>
        <v>1595</v>
      </c>
      <c r="C10" s="0" t="n">
        <f aca="false">VLOOKUP(1595,_1595,18,FALSE())</f>
        <v>2</v>
      </c>
    </row>
    <row r="11" customFormat="false" ht="14.25" hidden="false" customHeight="false" outlineLevel="0" collapsed="false">
      <c r="B11" s="0" t="n">
        <f aca="false">VLOOKUP(2626,_2626,1,FALSE())</f>
        <v>2626</v>
      </c>
      <c r="C11" s="0" t="n">
        <f aca="false">VLOOKUP(2626,_2626,18,FALSE())</f>
        <v>2</v>
      </c>
    </row>
    <row r="12" customFormat="false" ht="14.25" hidden="false" customHeight="false" outlineLevel="0" collapsed="false">
      <c r="B12" s="0" t="n">
        <f aca="false">VLOOKUP(3876,_3876,1,FALSE())</f>
        <v>3876</v>
      </c>
      <c r="C12" s="0" t="e">
        <f aca="false">VLOOKUP(3876,_3876,18,FALSE())</f>
        <v>#DIV/0!</v>
      </c>
    </row>
    <row r="13" customFormat="false" ht="14.25" hidden="false" customHeight="false" outlineLevel="0" collapsed="false">
      <c r="B13" s="0" t="n">
        <f aca="false">VLOOKUP(4513,_4513,1,FALSE())</f>
        <v>4513</v>
      </c>
      <c r="C13" s="0" t="n">
        <f aca="false">VLOOKUP(4513,_4513,18,FALSE())</f>
        <v>2</v>
      </c>
    </row>
    <row r="14" customFormat="false" ht="14.25" hidden="false" customHeight="false" outlineLevel="0" collapsed="false">
      <c r="B14" s="0" t="n">
        <f aca="false">VLOOKUP(6076,_6076,1,FALSE())</f>
        <v>6076</v>
      </c>
      <c r="C14" s="0" t="n">
        <f aca="false">VLOOKUP(6076,_6076,18,FALSE())</f>
        <v>2</v>
      </c>
    </row>
    <row r="15" customFormat="false" ht="14.25" hidden="false" customHeight="false" outlineLevel="0" collapsed="false">
      <c r="B15" s="0" t="n">
        <f aca="false">VLOOKUP(2147,_2147,1,FALSE())</f>
        <v>2147</v>
      </c>
      <c r="C15" s="0" t="n">
        <f aca="false">VLOOKUP(2147,_2147,18,FALSE())</f>
        <v>2.5</v>
      </c>
    </row>
    <row r="16" customFormat="false" ht="14.25" hidden="false" customHeight="false" outlineLevel="0" collapsed="false">
      <c r="B16" s="0" t="n">
        <f aca="false">VLOOKUP(2930,_2930,1,FALSE())</f>
        <v>2930</v>
      </c>
      <c r="C16" s="0" t="n">
        <f aca="false">VLOOKUP(2930,_2930,18,FALSE())</f>
        <v>3.5</v>
      </c>
    </row>
    <row r="17" customFormat="false" ht="14.25" hidden="false" customHeight="false" outlineLevel="0" collapsed="false">
      <c r="B17" s="0" t="n">
        <f aca="false">VLOOKUP(4060,_4060,1,FALSE())</f>
        <v>4060</v>
      </c>
      <c r="C17" s="0" t="e">
        <f aca="false">VLOOKUP(4060,_4060,18,FALSE())</f>
        <v>#DIV/0!</v>
      </c>
    </row>
    <row r="18" customFormat="false" ht="14.25" hidden="false" customHeight="false" outlineLevel="0" collapsed="false">
      <c r="B18" s="0" t="n">
        <f aca="false">VLOOKUP(4692,_4692,1,FALSE())</f>
        <v>4692</v>
      </c>
      <c r="C18" s="0" t="n">
        <f aca="false">VLOOKUP(4692,_4692,18,FALSE())</f>
        <v>1</v>
      </c>
    </row>
    <row r="19" customFormat="false" ht="14.25" hidden="false" customHeight="false" outlineLevel="0" collapsed="false">
      <c r="B19" s="0" t="n">
        <f aca="false">VLOOKUP(7461,_7461,1,FALSE())</f>
        <v>7461</v>
      </c>
      <c r="C19" s="0" t="n">
        <f aca="false">VLOOKUP(7461,_7461,18,FALSE())</f>
        <v>2</v>
      </c>
    </row>
    <row r="20" customFormat="false" ht="14.25" hidden="false" customHeight="false" outlineLevel="0" collapsed="false">
      <c r="B20" s="0" t="n">
        <f aca="false">VLOOKUP(2522,_2522,1,FALSE())</f>
        <v>2522</v>
      </c>
      <c r="C20" s="0" t="n">
        <f aca="false">VLOOKUP(2522,_2522,18,FALSE())</f>
        <v>3.71428571428571</v>
      </c>
    </row>
    <row r="21" customFormat="false" ht="14.25" hidden="false" customHeight="false" outlineLevel="0" collapsed="false">
      <c r="B21" s="0" t="n">
        <f aca="false">VLOOKUP(3711,_3711,1,FALSE())</f>
        <v>3711</v>
      </c>
      <c r="C21" s="0" t="n">
        <f aca="false">VLOOKUP(3711,_3711,18,FALSE())</f>
        <v>4</v>
      </c>
    </row>
    <row r="22" customFormat="false" ht="14.25" hidden="false" customHeight="false" outlineLevel="0" collapsed="false">
      <c r="B22" s="0" t="n">
        <f aca="false">VLOOKUP(4061,_4061,1,FALSE())</f>
        <v>4061</v>
      </c>
      <c r="C22" s="0" t="n">
        <f aca="false">VLOOKUP(4061,_4061,18,FALSE())</f>
        <v>2</v>
      </c>
    </row>
    <row r="23" customFormat="false" ht="14.25" hidden="false" customHeight="false" outlineLevel="0" collapsed="false">
      <c r="B23" s="0" t="n">
        <f aca="false">VLOOKUP(4980,_4980,1,FALSE())</f>
        <v>4980</v>
      </c>
      <c r="C23" s="0" t="n">
        <f aca="false">VLOOKUP(4980,_4980,18,FALSE())</f>
        <v>1</v>
      </c>
    </row>
    <row r="24" customFormat="false" ht="14.25" hidden="false" customHeight="false" outlineLevel="0" collapsed="false">
      <c r="B24" s="0" t="n">
        <f aca="false">VLOOKUP(8532,_8532,1,FALSE())</f>
        <v>8532</v>
      </c>
      <c r="C24" s="0" t="e">
        <f aca="false">VLOOKUP(8532,_8532,18,FALSE())</f>
        <v>#DIV/0!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G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ColWidth="8.55078125" defaultRowHeight="14.25" zeroHeight="false" outlineLevelRow="0" outlineLevelCol="0"/>
  <sheetData>
    <row r="2" customFormat="false" ht="15" hidden="false" customHeight="false" outlineLevel="0" collapsed="false">
      <c r="B2" s="16" t="s">
        <v>80</v>
      </c>
      <c r="C2" s="16" t="s">
        <v>81</v>
      </c>
      <c r="D2" s="16" t="s">
        <v>82</v>
      </c>
      <c r="E2" s="16" t="s">
        <v>83</v>
      </c>
    </row>
    <row r="3" customFormat="false" ht="14.25" hidden="false" customHeight="false" outlineLevel="0" collapsed="false">
      <c r="B3" s="17" t="n">
        <v>4513</v>
      </c>
      <c r="C3" s="18" t="n">
        <f aca="false">VLOOKUP(B3,Input!A:R,16,FALSE())</f>
        <v>0.0625</v>
      </c>
      <c r="D3" s="18" t="n">
        <f aca="false">VLOOKUP(B3,Input!A:R,17,FALSE())</f>
        <v>2.9375</v>
      </c>
      <c r="E3" s="18" t="n">
        <f aca="false">VLOOKUP(B3,Input!A:R,18,FALSE())</f>
        <v>2</v>
      </c>
    </row>
    <row r="4" customFormat="false" ht="13.8" hidden="false" customHeight="false" outlineLevel="0" collapsed="false">
      <c r="B4" s="19" t="n">
        <v>3826</v>
      </c>
      <c r="C4" s="20" t="n">
        <f aca="false">VLOOKUP(B4,Input!A:R,16,FALSE())</f>
        <v>1.6875</v>
      </c>
      <c r="D4" s="20" t="n">
        <f aca="false">VLOOKUP(B4,Input!A:R,17,FALSE())</f>
        <v>0.125</v>
      </c>
      <c r="E4" s="20" t="n">
        <f aca="false">VLOOKUP(B4,Input!A:R,18,FALSE())</f>
        <v>2</v>
      </c>
    </row>
    <row r="5" customFormat="false" ht="13.8" hidden="false" customHeight="false" outlineLevel="0" collapsed="false">
      <c r="B5" s="19" t="n">
        <v>3876</v>
      </c>
      <c r="C5" s="20" t="n">
        <f aca="false">VLOOKUP(B5,Input!A:R,16,FALSE())</f>
        <v>0</v>
      </c>
      <c r="D5" s="20" t="n">
        <f aca="false">VLOOKUP(B5,Input!A:R,17,FALSE())</f>
        <v>0.3125</v>
      </c>
      <c r="E5" s="20" t="e">
        <f aca="false">VLOOKUP(B5,Input!A:R,18,FALSE())</f>
        <v>#DIV/0!</v>
      </c>
    </row>
    <row r="6" customFormat="false" ht="13.8" hidden="false" customHeight="false" outlineLevel="0" collapsed="false">
      <c r="B6" s="21" t="n">
        <v>1595</v>
      </c>
      <c r="C6" s="22" t="n">
        <f aca="false">VLOOKUP(B6,Input!A:R,16,FALSE())</f>
        <v>3.64285714285714</v>
      </c>
      <c r="D6" s="22" t="n">
        <f aca="false">VLOOKUP(B6,Input!A:R,17,FALSE())</f>
        <v>0</v>
      </c>
      <c r="E6" s="22" t="n">
        <f aca="false">VLOOKUP(B6,Input!A:R,18,FALSE())</f>
        <v>2</v>
      </c>
    </row>
    <row r="7" customFormat="false" ht="13.8" hidden="false" customHeight="false" outlineLevel="0" collapsed="false">
      <c r="B7" s="21" t="n">
        <v>2811</v>
      </c>
      <c r="C7" s="22" t="n">
        <f aca="false">VLOOKUP(B7,Input!A:R,16,FALSE())</f>
        <v>3.9375</v>
      </c>
      <c r="D7" s="22" t="n">
        <f aca="false">VLOOKUP(B7,Input!A:R,17,FALSE())</f>
        <v>0</v>
      </c>
      <c r="E7" s="22" t="n">
        <f aca="false">VLOOKUP(B7,Input!A:R,18,FALSE())</f>
        <v>2</v>
      </c>
      <c r="G7" s="23"/>
    </row>
    <row r="8" customFormat="false" ht="14.25" hidden="false" customHeight="false" outlineLevel="0" collapsed="false">
      <c r="B8" s="21" t="n">
        <v>4061</v>
      </c>
      <c r="C8" s="22" t="n">
        <f aca="false">VLOOKUP(B8,Input!A:R,16,FALSE())</f>
        <v>1.625</v>
      </c>
      <c r="D8" s="22" t="n">
        <f aca="false">VLOOKUP(B8,Input!A:R,17,FALSE())</f>
        <v>0</v>
      </c>
      <c r="E8" s="22" t="n">
        <f aca="false">VLOOKUP(B8,Input!A:R,18,FALSE())</f>
        <v>2</v>
      </c>
      <c r="G8" s="23"/>
    </row>
    <row r="9" customFormat="false" ht="14.25" hidden="false" customHeight="false" outlineLevel="0" collapsed="false">
      <c r="G9" s="23"/>
    </row>
    <row r="10" customFormat="false" ht="14.25" hidden="false" customHeight="false" outlineLevel="0" collapsed="false">
      <c r="G10" s="23"/>
    </row>
    <row r="12" customFormat="false" ht="14.25" hidden="false" customHeight="false" outlineLevel="0" collapsed="false">
      <c r="E12" s="23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2022-02-26T18:22:44Z</dcterms:created>
  <dc:creator>tolau</dc:creator>
  <dc:description/>
  <dc:language>en-US</dc:language>
  <cp:lastModifiedBy/>
  <dcterms:modified xsi:type="dcterms:W3CDTF">2022-03-18T19:36:29Z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